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king possibilites" sheetId="1" r:id="rId4"/>
    <sheet state="visible" name="Unitdamage Table" sheetId="2" r:id="rId5"/>
    <sheet state="visible" name="Jewelchances Hyp" sheetId="3" r:id="rId6"/>
    <sheet state="hidden" name="FailUpgrade Revision" sheetId="4" r:id="rId7"/>
  </sheets>
  <definedNames/>
  <calcPr/>
</workbook>
</file>

<file path=xl/sharedStrings.xml><?xml version="1.0" encoding="utf-8"?>
<sst xmlns="http://schemas.openxmlformats.org/spreadsheetml/2006/main" count="649" uniqueCount="195">
  <si>
    <t>Title Zero:</t>
  </si>
  <si>
    <t>No</t>
  </si>
  <si>
    <t>Yes</t>
  </si>
  <si>
    <t>Rank Rev I</t>
  </si>
  <si>
    <t>Rank Rev II</t>
  </si>
  <si>
    <t>SXD Rev</t>
  </si>
  <si>
    <t>Gem</t>
  </si>
  <si>
    <t>Easy Rank+</t>
  </si>
  <si>
    <t>No Gem</t>
  </si>
  <si>
    <t>Overall Tries</t>
  </si>
  <si>
    <t>D</t>
  </si>
  <si>
    <t>C</t>
  </si>
  <si>
    <t>B</t>
  </si>
  <si>
    <t>A</t>
  </si>
  <si>
    <t>S</t>
  </si>
  <si>
    <t>SS</t>
  </si>
  <si>
    <t>SSS</t>
  </si>
  <si>
    <t>X</t>
  </si>
  <si>
    <t>XD</t>
  </si>
  <si>
    <t>SXD</t>
  </si>
  <si>
    <t>Sum &gt; SSS</t>
  </si>
  <si>
    <t>Sum &lt; X</t>
  </si>
  <si>
    <t>Tries</t>
  </si>
  <si>
    <t>20 Upgrades</t>
  </si>
  <si>
    <t>20 Hybrid Ups</t>
  </si>
  <si>
    <t>21 Upgrades</t>
  </si>
  <si>
    <t>21 Hybrid Ups</t>
  </si>
  <si>
    <t>Dmg Multiplier</t>
  </si>
  <si>
    <t>Strongest Units</t>
  </si>
  <si>
    <t>Base Dmg</t>
  </si>
  <si>
    <t>AS</t>
  </si>
  <si>
    <t>Attacks</t>
  </si>
  <si>
    <t>Upgrade 20</t>
  </si>
  <si>
    <t>Upgrade 21</t>
  </si>
  <si>
    <t>Calculated 20</t>
  </si>
  <si>
    <t>Calculated 21</t>
  </si>
  <si>
    <t>Base Dmg/Sec 20</t>
  </si>
  <si>
    <t>Base Dmg/Sec 21</t>
  </si>
  <si>
    <t>Amon</t>
  </si>
  <si>
    <t>Spear of Adun</t>
  </si>
  <si>
    <t>Terra Tron</t>
  </si>
  <si>
    <t>Special Ops Nova</t>
  </si>
  <si>
    <t>Void Trasher</t>
  </si>
  <si>
    <t>The Last Dominator</t>
  </si>
  <si>
    <t>Talandar</t>
  </si>
  <si>
    <t>Super Space Starship</t>
  </si>
  <si>
    <t>Hybrid Behemoth</t>
  </si>
  <si>
    <t>Hybrid Nemesis</t>
  </si>
  <si>
    <t>Xel'Naga Kerrigan</t>
  </si>
  <si>
    <t>Tal'darim Mothership</t>
  </si>
  <si>
    <t>Sarah Kerrigan</t>
  </si>
  <si>
    <t>Destroyer</t>
  </si>
  <si>
    <t>Tychus Findlay</t>
  </si>
  <si>
    <t>Pirate Capital Ship</t>
  </si>
  <si>
    <t>Torrasque</t>
  </si>
  <si>
    <t>Artanis</t>
  </si>
  <si>
    <t>Mohander</t>
  </si>
  <si>
    <t>Gorgon Cruiser</t>
  </si>
  <si>
    <t>Selendis</t>
  </si>
  <si>
    <t>Brood Lord</t>
  </si>
  <si>
    <t>K5 Kerrigan</t>
  </si>
  <si>
    <t>Commando Raynor</t>
  </si>
  <si>
    <t>Terran Bio</t>
  </si>
  <si>
    <t>Marine</t>
  </si>
  <si>
    <t>Ghost</t>
  </si>
  <si>
    <t>Marauder</t>
  </si>
  <si>
    <t>Warmonger</t>
  </si>
  <si>
    <t>Sniper</t>
  </si>
  <si>
    <t>Hammer Securities</t>
  </si>
  <si>
    <t>Death Head</t>
  </si>
  <si>
    <t>Spectre</t>
  </si>
  <si>
    <t>Jim Raynor</t>
  </si>
  <si>
    <t>Alexei Stukov</t>
  </si>
  <si>
    <t>Nova</t>
  </si>
  <si>
    <t>Warfield</t>
  </si>
  <si>
    <t>Tauren Space Marine</t>
  </si>
  <si>
    <t>Dominion Marauder</t>
  </si>
  <si>
    <t>Tauren Toilet</t>
  </si>
  <si>
    <t>Gabriel Tosh</t>
  </si>
  <si>
    <t>Murloc Marine</t>
  </si>
  <si>
    <t>Stetmann</t>
  </si>
  <si>
    <t>Swann</t>
  </si>
  <si>
    <t>Terran Mech</t>
  </si>
  <si>
    <t>Goliath</t>
  </si>
  <si>
    <t>Vulture</t>
  </si>
  <si>
    <t>Siege Tank</t>
  </si>
  <si>
    <t>Spartan Company</t>
  </si>
  <si>
    <t>Diamondback</t>
  </si>
  <si>
    <t>Siege Breaker</t>
  </si>
  <si>
    <t>Blackhammer</t>
  </si>
  <si>
    <t>A.R.E.S</t>
  </si>
  <si>
    <t>Arch Angel</t>
  </si>
  <si>
    <t>Odin</t>
  </si>
  <si>
    <t>Hyperion</t>
  </si>
  <si>
    <t>Science Vessel</t>
  </si>
  <si>
    <t>Warhound</t>
  </si>
  <si>
    <t>Laser Drill</t>
  </si>
  <si>
    <t>Garbage</t>
  </si>
  <si>
    <t>Nuke Silo</t>
  </si>
  <si>
    <t>Arch Fighter</t>
  </si>
  <si>
    <t>Raven</t>
  </si>
  <si>
    <t>Hercules Bomber</t>
  </si>
  <si>
    <t>Protoss Bio</t>
  </si>
  <si>
    <t>Zealot</t>
  </si>
  <si>
    <t>High Templar</t>
  </si>
  <si>
    <t>Archon</t>
  </si>
  <si>
    <t>Dark Zealot</t>
  </si>
  <si>
    <t>Dark High Templar</t>
  </si>
  <si>
    <t>Dark Archon</t>
  </si>
  <si>
    <t>Stone Zealot</t>
  </si>
  <si>
    <t>Purifier Adept</t>
  </si>
  <si>
    <t>Zeratul</t>
  </si>
  <si>
    <t>Hybrid Dominator</t>
  </si>
  <si>
    <t>Vorazun</t>
  </si>
  <si>
    <t>Tassadar</t>
  </si>
  <si>
    <t>Crimson Archon</t>
  </si>
  <si>
    <t>Lasarra</t>
  </si>
  <si>
    <t>Dark Templar</t>
  </si>
  <si>
    <t>Sentinel</t>
  </si>
  <si>
    <t>Centurion</t>
  </si>
  <si>
    <t>Ascendant</t>
  </si>
  <si>
    <t>Blood Hunter</t>
  </si>
  <si>
    <t>Karax</t>
  </si>
  <si>
    <t>Alarak</t>
  </si>
  <si>
    <t>Protoss Mech</t>
  </si>
  <si>
    <t>Sentry</t>
  </si>
  <si>
    <t>Stalker</t>
  </si>
  <si>
    <t>Immortal</t>
  </si>
  <si>
    <t>Dark Sentry</t>
  </si>
  <si>
    <t>Dark Stalker</t>
  </si>
  <si>
    <t>Dark Immortal</t>
  </si>
  <si>
    <t>Havoc</t>
  </si>
  <si>
    <t>Instigator</t>
  </si>
  <si>
    <t>Colossus</t>
  </si>
  <si>
    <t>Wrathwalker</t>
  </si>
  <si>
    <t>Void Ray</t>
  </si>
  <si>
    <t>Void Seeker</t>
  </si>
  <si>
    <t>Purifier Colossus</t>
  </si>
  <si>
    <t>Energizer</t>
  </si>
  <si>
    <t>Annihilator</t>
  </si>
  <si>
    <t>Warp Prism</t>
  </si>
  <si>
    <t>Mothership Core</t>
  </si>
  <si>
    <t>Tempest</t>
  </si>
  <si>
    <t>Purifier Mothership</t>
  </si>
  <si>
    <t>Tal'darim Tempest</t>
  </si>
  <si>
    <t>Protoss Zerg</t>
  </si>
  <si>
    <t>Roach</t>
  </si>
  <si>
    <t>Lurker</t>
  </si>
  <si>
    <t>Hydralisk</t>
  </si>
  <si>
    <t>Variety Roach</t>
  </si>
  <si>
    <t>Variety Lurker</t>
  </si>
  <si>
    <t>Variety Hydralisk</t>
  </si>
  <si>
    <t>Ravasaur</t>
  </si>
  <si>
    <t>Brutalisk</t>
  </si>
  <si>
    <t>Kerrigan</t>
  </si>
  <si>
    <t>Hybrid Reaver</t>
  </si>
  <si>
    <t>Leviathan</t>
  </si>
  <si>
    <t>Kraith</t>
  </si>
  <si>
    <t>Spore Cannon</t>
  </si>
  <si>
    <t>Vile Roach</t>
  </si>
  <si>
    <t>Omegalisk</t>
  </si>
  <si>
    <t>Neutral</t>
  </si>
  <si>
    <t>n.a.</t>
  </si>
  <si>
    <t>Dog F</t>
  </si>
  <si>
    <t>Dog M</t>
  </si>
  <si>
    <t>Crab F</t>
  </si>
  <si>
    <t>Crab M</t>
  </si>
  <si>
    <t>Karak F</t>
  </si>
  <si>
    <t>Karak M</t>
  </si>
  <si>
    <t>Ursa F</t>
  </si>
  <si>
    <t>Ursa M</t>
  </si>
  <si>
    <t>Yeti F</t>
  </si>
  <si>
    <t>Yeti M</t>
  </si>
  <si>
    <t>Flower</t>
  </si>
  <si>
    <t>Hybrids</t>
  </si>
  <si>
    <r>
      <rPr>
        <rFont val="Arial"/>
        <color theme="1"/>
        <sz val="18.0"/>
      </rPr>
      <t xml:space="preserve">How-To: (For public disabled)
 - </t>
    </r>
    <r>
      <rPr>
        <rFont val="Arial"/>
        <b/>
        <color theme="1"/>
        <sz val="18.0"/>
      </rPr>
      <t>Only</t>
    </r>
    <r>
      <rPr>
        <rFont val="Arial"/>
        <color theme="1"/>
        <sz val="18.0"/>
      </rPr>
      <t xml:space="preserve"> </t>
    </r>
    <r>
      <rPr>
        <rFont val="Arial"/>
        <b/>
        <color theme="1"/>
        <sz val="18.0"/>
      </rPr>
      <t>HY</t>
    </r>
    <r>
      <rPr>
        <rFont val="Arial"/>
        <color theme="1"/>
        <sz val="18.0"/>
      </rPr>
      <t xml:space="preserve">-Games </t>
    </r>
    <r>
      <rPr>
        <rFont val="Arial"/>
        <b/>
        <color theme="1"/>
        <sz val="18.0"/>
      </rPr>
      <t>HOF</t>
    </r>
    <r>
      <rPr>
        <rFont val="Arial"/>
        <color theme="1"/>
        <sz val="18.0"/>
      </rPr>
      <t xml:space="preserve"> counting.
 - If you help counting, record </t>
    </r>
    <r>
      <rPr>
        <rFont val="Arial"/>
        <b/>
        <color theme="1"/>
        <sz val="18.0"/>
      </rPr>
      <t xml:space="preserve">every </t>
    </r>
    <r>
      <rPr>
        <rFont val="Arial"/>
        <color theme="1"/>
        <sz val="18.0"/>
      </rPr>
      <t>HY so the %-Chance to obtain a jewel can be calculated. 
    Check your GP to add your values in the specific template 
    or just create a new template for your GP. 
    "Because GP is affecting Drop-Chance with 1GP=3,3%"
 - If you get your first jewel, increase the value by 1 on the left side. If you get another jewel, 
    increase the number by 1 on the right side. If you get no jewel at all, increase the "No Win" by 1
 - Only write into the orange fields.</t>
    </r>
  </si>
  <si>
    <t>GP: 18</t>
  </si>
  <si>
    <t>GP: 19</t>
  </si>
  <si>
    <t>GP: XY</t>
  </si>
  <si>
    <t>Recorded Games</t>
  </si>
  <si>
    <t>Overall Single Chance%</t>
  </si>
  <si>
    <t>Overall Double Chance%</t>
  </si>
  <si>
    <t>Minute</t>
  </si>
  <si>
    <t>1. Win &lt;-  -&gt; 2. Win</t>
  </si>
  <si>
    <t>...</t>
  </si>
  <si>
    <t>No Win</t>
  </si>
  <si>
    <t>Overall Games</t>
  </si>
  <si>
    <t>%-Chances</t>
  </si>
  <si>
    <t>Single Win</t>
  </si>
  <si>
    <t>Double Win</t>
  </si>
  <si>
    <t>Try</t>
  </si>
  <si>
    <t>Success</t>
  </si>
  <si>
    <t>Double</t>
  </si>
  <si>
    <t>10% Add</t>
  </si>
  <si>
    <t>AD%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</si>
</sst>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</font>
    <font>
      <b/>
      <sz val="9.0"/>
      <color rgb="FF980000"/>
      <name val="Arial"/>
    </font>
    <font>
      <b/>
      <color rgb="FF980000"/>
      <name val="Arial"/>
    </font>
    <font>
      <b/>
      <sz val="11.0"/>
      <color rgb="FF980000"/>
      <name val="Inconsolata"/>
    </font>
    <font>
      <b/>
      <sz val="14.0"/>
      <color rgb="FF34A853"/>
      <name val="Arial"/>
    </font>
    <font>
      <b/>
      <color theme="1"/>
      <name val="Arial"/>
    </font>
    <font>
      <sz val="11.0"/>
      <color rgb="FF000000"/>
      <name val="Inconsolata"/>
    </font>
    <font>
      <sz val="18.0"/>
      <color theme="1"/>
      <name val="Arial"/>
    </font>
    <font>
      <b/>
      <sz val="36.0"/>
      <color theme="1"/>
      <name val="Arial"/>
    </font>
    <font>
      <b/>
      <sz val="11.0"/>
      <color theme="1"/>
      <name val="Arial"/>
    </font>
    <font>
      <b/>
      <sz val="24.0"/>
      <color theme="1"/>
      <name val="Arial"/>
    </font>
    <font>
      <b/>
      <sz val="12.0"/>
      <color theme="1"/>
      <name val="Arial"/>
    </font>
  </fonts>
  <fills count="2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5"/>
        <bgColor theme="5"/>
      </patternFill>
    </fill>
    <fill>
      <patternFill patternType="solid">
        <fgColor rgb="FF57BB8A"/>
        <bgColor rgb="FF57BB8A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34A853"/>
        <bgColor rgb="FF34A853"/>
      </patternFill>
    </fill>
    <fill>
      <patternFill patternType="solid">
        <fgColor rgb="FFB7E1CD"/>
        <bgColor rgb="FFB7E1CD"/>
      </patternFill>
    </fill>
    <fill>
      <patternFill patternType="solid">
        <fgColor rgb="FFE06666"/>
        <bgColor rgb="FFE06666"/>
      </patternFill>
    </fill>
    <fill>
      <patternFill patternType="solid">
        <fgColor rgb="FFF4C7C3"/>
        <bgColor rgb="FFF4C7C3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rgb="FF666666"/>
      </patternFill>
    </fill>
    <fill>
      <patternFill patternType="solid">
        <fgColor rgb="FFCC4125"/>
        <bgColor rgb="FFCC4125"/>
      </patternFill>
    </fill>
    <fill>
      <patternFill patternType="solid">
        <fgColor rgb="FF980000"/>
        <bgColor rgb="FF980000"/>
      </patternFill>
    </fill>
    <fill>
      <patternFill patternType="solid">
        <fgColor rgb="FFE6B8AF"/>
        <bgColor rgb="FFE6B8AF"/>
      </patternFill>
    </fill>
    <fill>
      <patternFill patternType="solid">
        <fgColor rgb="FF999999"/>
        <bgColor rgb="FF999999"/>
      </patternFill>
    </fill>
    <fill>
      <patternFill patternType="solid">
        <fgColor rgb="FFB4A7D6"/>
        <bgColor rgb="FFB4A7D6"/>
      </patternFill>
    </fill>
  </fills>
  <borders count="3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readingOrder="0"/>
    </xf>
    <xf borderId="1" fillId="2" fontId="1" numFmtId="0" xfId="0" applyBorder="1" applyFont="1"/>
    <xf borderId="0" fillId="2" fontId="1" numFmtId="0" xfId="0" applyAlignment="1" applyFont="1">
      <alignment horizontal="center" readingOrder="0"/>
    </xf>
    <xf borderId="1" fillId="3" fontId="1" numFmtId="0" xfId="0" applyAlignment="1" applyBorder="1" applyFill="1" applyFont="1">
      <alignment readingOrder="0"/>
    </xf>
    <xf borderId="1" fillId="4" fontId="1" numFmtId="0" xfId="0" applyAlignment="1" applyBorder="1" applyFill="1" applyFont="1">
      <alignment horizontal="center" readingOrder="0"/>
    </xf>
    <xf borderId="0" fillId="3" fontId="1" numFmtId="0" xfId="0" applyFont="1"/>
    <xf borderId="1" fillId="5" fontId="1" numFmtId="0" xfId="0" applyAlignment="1" applyBorder="1" applyFill="1" applyFont="1">
      <alignment horizontal="center" readingOrder="0"/>
    </xf>
    <xf borderId="1" fillId="6" fontId="1" numFmtId="0" xfId="0" applyAlignment="1" applyBorder="1" applyFill="1" applyFont="1">
      <alignment horizontal="center" readingOrder="0"/>
    </xf>
    <xf borderId="0" fillId="3" fontId="1" numFmtId="0" xfId="0" applyAlignment="1" applyFont="1">
      <alignment readingOrder="0"/>
    </xf>
    <xf borderId="0" fillId="3" fontId="1" numFmtId="0" xfId="0" applyAlignment="1" applyFont="1">
      <alignment horizontal="center" readingOrder="0"/>
    </xf>
    <xf borderId="0" fillId="7" fontId="2" numFmtId="0" xfId="0" applyAlignment="1" applyFill="1" applyFont="1">
      <alignment horizontal="right" readingOrder="0"/>
    </xf>
    <xf borderId="2" fillId="7" fontId="2" numFmtId="0" xfId="0" applyAlignment="1" applyBorder="1" applyFont="1">
      <alignment horizontal="center" readingOrder="0"/>
    </xf>
    <xf borderId="3" fillId="0" fontId="3" numFmtId="0" xfId="0" applyBorder="1" applyFont="1"/>
    <xf borderId="1" fillId="7" fontId="2" numFmtId="0" xfId="0" applyAlignment="1" applyBorder="1" applyFont="1">
      <alignment horizontal="right" readingOrder="0"/>
    </xf>
    <xf borderId="1" fillId="7" fontId="2" numFmtId="0" xfId="0" applyAlignment="1" applyBorder="1" applyFont="1">
      <alignment readingOrder="0"/>
    </xf>
    <xf borderId="1" fillId="7" fontId="2" numFmtId="10" xfId="0" applyBorder="1" applyFont="1" applyNumberFormat="1"/>
    <xf borderId="1" fillId="5" fontId="2" numFmtId="10" xfId="0" applyBorder="1" applyFont="1" applyNumberFormat="1"/>
    <xf borderId="1" fillId="4" fontId="2" numFmtId="10" xfId="0" applyBorder="1" applyFont="1" applyNumberFormat="1"/>
    <xf borderId="1" fillId="7" fontId="2" numFmtId="0" xfId="0" applyBorder="1" applyFont="1"/>
    <xf borderId="0" fillId="2" fontId="1" numFmtId="0" xfId="0" applyFont="1"/>
    <xf borderId="0" fillId="2" fontId="4" numFmtId="0" xfId="0" applyAlignment="1" applyFont="1">
      <alignment readingOrder="0"/>
    </xf>
    <xf borderId="1" fillId="3" fontId="1" numFmtId="0" xfId="0" applyAlignment="1" applyBorder="1" applyFont="1">
      <alignment horizontal="right" readingOrder="0"/>
    </xf>
    <xf borderId="2" fillId="3" fontId="4" numFmtId="0" xfId="0" applyAlignment="1" applyBorder="1" applyFont="1">
      <alignment horizontal="center" readingOrder="0"/>
    </xf>
    <xf borderId="0" fillId="2" fontId="1" numFmtId="0" xfId="0" applyAlignment="1" applyFont="1">
      <alignment readingOrder="0"/>
    </xf>
    <xf borderId="1" fillId="3" fontId="4" numFmtId="10" xfId="0" applyBorder="1" applyFont="1" applyNumberFormat="1"/>
    <xf borderId="1" fillId="7" fontId="4" numFmtId="10" xfId="0" applyBorder="1" applyFont="1" applyNumberFormat="1"/>
    <xf borderId="1" fillId="4" fontId="4" numFmtId="10" xfId="0" applyBorder="1" applyFont="1" applyNumberFormat="1"/>
    <xf borderId="4" fillId="2" fontId="1" numFmtId="0" xfId="0" applyBorder="1" applyFont="1"/>
    <xf borderId="1" fillId="3" fontId="1" numFmtId="0" xfId="0" applyBorder="1" applyFont="1"/>
    <xf borderId="5" fillId="2" fontId="5" numFmtId="0" xfId="0" applyAlignment="1" applyBorder="1" applyFont="1">
      <alignment vertical="bottom"/>
    </xf>
    <xf borderId="6" fillId="3" fontId="5" numFmtId="0" xfId="0" applyAlignment="1" applyBorder="1" applyFont="1">
      <alignment vertical="bottom"/>
    </xf>
    <xf borderId="3" fillId="3" fontId="5" numFmtId="0" xfId="0" applyAlignment="1" applyBorder="1" applyFont="1">
      <alignment vertical="bottom"/>
    </xf>
    <xf borderId="7" fillId="2" fontId="5" numFmtId="0" xfId="0" applyAlignment="1" applyBorder="1" applyFont="1">
      <alignment vertical="bottom"/>
    </xf>
    <xf borderId="8" fillId="3" fontId="1" numFmtId="0" xfId="0" applyBorder="1" applyFont="1"/>
    <xf borderId="9" fillId="3" fontId="1" numFmtId="0" xfId="0" applyBorder="1" applyFont="1"/>
    <xf borderId="9" fillId="2" fontId="5" numFmtId="0" xfId="0" applyAlignment="1" applyBorder="1" applyFont="1">
      <alignment vertical="bottom"/>
    </xf>
    <xf borderId="1" fillId="7" fontId="4" numFmtId="0" xfId="0" applyBorder="1" applyFont="1"/>
    <xf borderId="10" fillId="2" fontId="5" numFmtId="0" xfId="0" applyAlignment="1" applyBorder="1" applyFont="1">
      <alignment vertical="bottom"/>
    </xf>
    <xf borderId="9" fillId="2" fontId="5" numFmtId="0" xfId="0" applyAlignment="1" applyBorder="1" applyFont="1">
      <alignment vertical="bottom"/>
    </xf>
    <xf borderId="4" fillId="3" fontId="5" numFmtId="0" xfId="0" applyAlignment="1" applyBorder="1" applyFont="1">
      <alignment vertical="bottom"/>
    </xf>
    <xf borderId="10" fillId="3" fontId="5" numFmtId="0" xfId="0" applyAlignment="1" applyBorder="1" applyFont="1">
      <alignment vertical="bottom"/>
    </xf>
    <xf borderId="0" fillId="2" fontId="5" numFmtId="0" xfId="0" applyAlignment="1" applyFont="1">
      <alignment vertical="bottom"/>
    </xf>
    <xf borderId="0" fillId="8" fontId="5" numFmtId="0" xfId="0" applyFill="1" applyFont="1"/>
    <xf borderId="0" fillId="8" fontId="6" numFmtId="0" xfId="0" applyAlignment="1" applyFont="1">
      <alignment horizontal="center"/>
    </xf>
    <xf borderId="0" fillId="8" fontId="7" numFmtId="0" xfId="0" applyAlignment="1" applyFont="1">
      <alignment horizontal="center" vertical="bottom"/>
    </xf>
    <xf borderId="0" fillId="8" fontId="6" numFmtId="0" xfId="0" applyAlignment="1" applyFont="1">
      <alignment horizontal="center" vertical="bottom"/>
    </xf>
    <xf borderId="0" fillId="8" fontId="5" numFmtId="0" xfId="0" applyAlignment="1" applyFont="1">
      <alignment vertical="bottom"/>
    </xf>
    <xf borderId="0" fillId="9" fontId="8" numFmtId="0" xfId="0" applyAlignment="1" applyFill="1" applyFont="1">
      <alignment vertical="bottom"/>
    </xf>
    <xf borderId="0" fillId="9" fontId="8" numFmtId="0" xfId="0" applyAlignment="1" applyFont="1">
      <alignment horizontal="center" vertical="bottom"/>
    </xf>
    <xf borderId="0" fillId="9" fontId="8" numFmtId="0" xfId="0" applyAlignment="1" applyFont="1">
      <alignment horizontal="right" vertical="bottom"/>
    </xf>
    <xf borderId="0" fillId="9" fontId="6" numFmtId="0" xfId="0" applyAlignment="1" applyFont="1">
      <alignment horizontal="center"/>
    </xf>
    <xf borderId="0" fillId="9" fontId="5" numFmtId="0" xfId="0" applyAlignment="1" applyFont="1">
      <alignment vertical="bottom"/>
    </xf>
    <xf borderId="11" fillId="2" fontId="9" numFmtId="0" xfId="0" applyAlignment="1" applyBorder="1" applyFont="1">
      <alignment horizontal="center" readingOrder="0"/>
    </xf>
    <xf borderId="7" fillId="0" fontId="3" numFmtId="0" xfId="0" applyBorder="1" applyFont="1"/>
    <xf borderId="5" fillId="0" fontId="3" numFmtId="0" xfId="0" applyBorder="1" applyFont="1"/>
    <xf borderId="12" fillId="0" fontId="3" numFmtId="0" xfId="0" applyBorder="1" applyFont="1"/>
    <xf borderId="4" fillId="0" fontId="3" numFmtId="0" xfId="0" applyBorder="1" applyFont="1"/>
    <xf borderId="10" fillId="0" fontId="3" numFmtId="0" xfId="0" applyBorder="1" applyFont="1"/>
    <xf borderId="1" fillId="7" fontId="5" numFmtId="0" xfId="0" applyAlignment="1" applyBorder="1" applyFont="1">
      <alignment vertical="bottom"/>
    </xf>
    <xf borderId="1" fillId="7" fontId="10" numFmtId="0" xfId="0" applyAlignment="1" applyBorder="1" applyFont="1">
      <alignment horizontal="center" vertical="bottom"/>
    </xf>
    <xf borderId="1" fillId="7" fontId="10" numFmtId="4" xfId="0" applyAlignment="1" applyBorder="1" applyFont="1" applyNumberFormat="1">
      <alignment horizontal="center" vertical="bottom"/>
    </xf>
    <xf borderId="1" fillId="7" fontId="10" numFmtId="0" xfId="0" applyAlignment="1" applyBorder="1" applyFont="1">
      <alignment horizontal="center" readingOrder="0" vertical="bottom"/>
    </xf>
    <xf borderId="1" fillId="7" fontId="10" numFmtId="0" xfId="0" applyAlignment="1" applyBorder="1" applyFont="1">
      <alignment vertical="bottom"/>
    </xf>
    <xf borderId="1" fillId="10" fontId="5" numFmtId="0" xfId="0" applyAlignment="1" applyBorder="1" applyFill="1" applyFont="1">
      <alignment horizontal="right" vertical="bottom"/>
    </xf>
    <xf borderId="1" fillId="10" fontId="5" numFmtId="4" xfId="0" applyAlignment="1" applyBorder="1" applyFont="1" applyNumberFormat="1">
      <alignment horizontal="center" vertical="bottom"/>
    </xf>
    <xf borderId="1" fillId="10" fontId="5" numFmtId="3" xfId="0" applyAlignment="1" applyBorder="1" applyFont="1" applyNumberFormat="1">
      <alignment horizontal="center" vertical="bottom"/>
    </xf>
    <xf borderId="1" fillId="10" fontId="5" numFmtId="4" xfId="0" applyAlignment="1" applyBorder="1" applyFont="1" applyNumberFormat="1">
      <alignment horizontal="right" vertical="bottom"/>
    </xf>
    <xf borderId="1" fillId="11" fontId="10" numFmtId="0" xfId="0" applyAlignment="1" applyBorder="1" applyFill="1" applyFont="1">
      <alignment horizontal="right" vertical="bottom"/>
    </xf>
    <xf borderId="1" fillId="10" fontId="10" numFmtId="0" xfId="0" applyAlignment="1" applyBorder="1" applyFont="1">
      <alignment horizontal="right" vertical="bottom"/>
    </xf>
    <xf borderId="1" fillId="8" fontId="10" numFmtId="0" xfId="0" applyAlignment="1" applyBorder="1" applyFont="1">
      <alignment vertical="bottom"/>
    </xf>
    <xf borderId="1" fillId="10" fontId="5" numFmtId="0" xfId="0" applyAlignment="1" applyBorder="1" applyFont="1">
      <alignment readingOrder="0" vertical="bottom"/>
    </xf>
    <xf borderId="1" fillId="12" fontId="10" numFmtId="0" xfId="0" applyAlignment="1" applyBorder="1" applyFill="1" applyFont="1">
      <alignment horizontal="right" vertical="bottom"/>
    </xf>
    <xf borderId="1" fillId="7" fontId="5" numFmtId="0" xfId="0" applyAlignment="1" applyBorder="1" applyFont="1">
      <alignment horizontal="right" vertical="bottom"/>
    </xf>
    <xf borderId="1" fillId="7" fontId="5" numFmtId="4" xfId="0" applyAlignment="1" applyBorder="1" applyFont="1" applyNumberFormat="1">
      <alignment horizontal="center" vertical="bottom"/>
    </xf>
    <xf borderId="1" fillId="7" fontId="5" numFmtId="3" xfId="0" applyAlignment="1" applyBorder="1" applyFont="1" applyNumberFormat="1">
      <alignment horizontal="center" vertical="bottom"/>
    </xf>
    <xf borderId="1" fillId="7" fontId="5" numFmtId="4" xfId="0" applyAlignment="1" applyBorder="1" applyFont="1" applyNumberFormat="1">
      <alignment horizontal="right" vertical="bottom"/>
    </xf>
    <xf borderId="1" fillId="7" fontId="5" numFmtId="0" xfId="0" applyAlignment="1" applyBorder="1" applyFont="1">
      <alignment readingOrder="0" vertical="bottom"/>
    </xf>
    <xf borderId="1" fillId="7" fontId="10" numFmtId="0" xfId="0" applyAlignment="1" applyBorder="1" applyFont="1">
      <alignment horizontal="right" vertical="bottom"/>
    </xf>
    <xf borderId="1" fillId="8" fontId="5" numFmtId="0" xfId="0" applyAlignment="1" applyBorder="1" applyFont="1">
      <alignment horizontal="right" vertical="bottom"/>
    </xf>
    <xf borderId="1" fillId="8" fontId="5" numFmtId="4" xfId="0" applyAlignment="1" applyBorder="1" applyFont="1" applyNumberFormat="1">
      <alignment horizontal="center" vertical="bottom"/>
    </xf>
    <xf borderId="1" fillId="8" fontId="5" numFmtId="3" xfId="0" applyAlignment="1" applyBorder="1" applyFont="1" applyNumberFormat="1">
      <alignment horizontal="center" vertical="bottom"/>
    </xf>
    <xf borderId="1" fillId="8" fontId="5" numFmtId="4" xfId="0" applyAlignment="1" applyBorder="1" applyFont="1" applyNumberFormat="1">
      <alignment horizontal="right" vertical="bottom"/>
    </xf>
    <xf borderId="1" fillId="8" fontId="5" numFmtId="0" xfId="0" applyAlignment="1" applyBorder="1" applyFont="1">
      <alignment vertical="bottom"/>
    </xf>
    <xf borderId="1" fillId="8" fontId="10" numFmtId="0" xfId="0" applyAlignment="1" applyBorder="1" applyFont="1">
      <alignment horizontal="right" vertical="bottom"/>
    </xf>
    <xf borderId="1" fillId="8" fontId="5" numFmtId="4" xfId="0" applyAlignment="1" applyBorder="1" applyFont="1" applyNumberFormat="1">
      <alignment horizontal="right" readingOrder="0" vertical="bottom"/>
    </xf>
    <xf borderId="1" fillId="13" fontId="10" numFmtId="0" xfId="0" applyAlignment="1" applyBorder="1" applyFill="1" applyFont="1">
      <alignment horizontal="right" vertical="bottom"/>
    </xf>
    <xf borderId="13" fillId="7" fontId="10" numFmtId="0" xfId="0" applyAlignment="1" applyBorder="1" applyFont="1">
      <alignment vertical="bottom"/>
    </xf>
    <xf borderId="1" fillId="14" fontId="5" numFmtId="0" xfId="0" applyAlignment="1" applyBorder="1" applyFill="1" applyFont="1">
      <alignment horizontal="right" vertical="bottom"/>
    </xf>
    <xf borderId="1" fillId="14" fontId="5" numFmtId="4" xfId="0" applyAlignment="1" applyBorder="1" applyFont="1" applyNumberFormat="1">
      <alignment horizontal="center" vertical="bottom"/>
    </xf>
    <xf borderId="1" fillId="14" fontId="5" numFmtId="3" xfId="0" applyAlignment="1" applyBorder="1" applyFont="1" applyNumberFormat="1">
      <alignment horizontal="center" vertical="bottom"/>
    </xf>
    <xf borderId="1" fillId="14" fontId="5" numFmtId="4" xfId="0" applyAlignment="1" applyBorder="1" applyFont="1" applyNumberFormat="1">
      <alignment horizontal="right" vertical="bottom"/>
    </xf>
    <xf borderId="1" fillId="14" fontId="5" numFmtId="0" xfId="0" applyAlignment="1" applyBorder="1" applyFont="1">
      <alignment vertical="bottom"/>
    </xf>
    <xf borderId="1" fillId="14" fontId="10" numFmtId="0" xfId="0" applyAlignment="1" applyBorder="1" applyFont="1">
      <alignment horizontal="right" vertical="bottom"/>
    </xf>
    <xf borderId="0" fillId="9" fontId="11" numFmtId="0" xfId="0" applyFont="1"/>
    <xf borderId="1" fillId="9" fontId="5" numFmtId="0" xfId="0" applyAlignment="1" applyBorder="1" applyFont="1">
      <alignment horizontal="right" vertical="bottom"/>
    </xf>
    <xf borderId="1" fillId="9" fontId="5" numFmtId="4" xfId="0" applyAlignment="1" applyBorder="1" applyFont="1" applyNumberFormat="1">
      <alignment horizontal="center" vertical="bottom"/>
    </xf>
    <xf borderId="1" fillId="9" fontId="5" numFmtId="3" xfId="0" applyAlignment="1" applyBorder="1" applyFont="1" applyNumberFormat="1">
      <alignment horizontal="center" vertical="bottom"/>
    </xf>
    <xf borderId="1" fillId="9" fontId="5" numFmtId="4" xfId="0" applyAlignment="1" applyBorder="1" applyFont="1" applyNumberFormat="1">
      <alignment horizontal="right" vertical="bottom"/>
    </xf>
    <xf borderId="1" fillId="9" fontId="5" numFmtId="0" xfId="0" applyAlignment="1" applyBorder="1" applyFont="1">
      <alignment readingOrder="0" vertical="bottom"/>
    </xf>
    <xf borderId="1" fillId="9" fontId="10" numFmtId="0" xfId="0" applyAlignment="1" applyBorder="1" applyFont="1">
      <alignment horizontal="right" vertical="bottom"/>
    </xf>
    <xf borderId="1" fillId="9" fontId="5" numFmtId="0" xfId="0" applyAlignment="1" applyBorder="1" applyFont="1">
      <alignment vertical="bottom"/>
    </xf>
    <xf borderId="0" fillId="0" fontId="1" numFmtId="0" xfId="0" applyAlignment="1" applyFont="1">
      <alignment horizontal="right" readingOrder="0"/>
    </xf>
    <xf borderId="1" fillId="8" fontId="5" numFmtId="0" xfId="0" applyAlignment="1" applyBorder="1" applyFont="1">
      <alignment readingOrder="0" vertical="bottom"/>
    </xf>
    <xf borderId="1" fillId="14" fontId="5" numFmtId="0" xfId="0" applyAlignment="1" applyBorder="1" applyFont="1">
      <alignment readingOrder="0" vertical="bottom"/>
    </xf>
    <xf borderId="1" fillId="13" fontId="5" numFmtId="0" xfId="0" applyAlignment="1" applyBorder="1" applyFont="1">
      <alignment vertical="bottom"/>
    </xf>
    <xf borderId="1" fillId="15" fontId="5" numFmtId="0" xfId="0" applyAlignment="1" applyBorder="1" applyFill="1" applyFont="1">
      <alignment horizontal="right" vertical="bottom"/>
    </xf>
    <xf borderId="1" fillId="15" fontId="5" numFmtId="4" xfId="0" applyAlignment="1" applyBorder="1" applyFont="1" applyNumberFormat="1">
      <alignment horizontal="center" vertical="bottom"/>
    </xf>
    <xf borderId="1" fillId="15" fontId="5" numFmtId="3" xfId="0" applyAlignment="1" applyBorder="1" applyFont="1" applyNumberFormat="1">
      <alignment horizontal="center" vertical="bottom"/>
    </xf>
    <xf borderId="1" fillId="15" fontId="5" numFmtId="4" xfId="0" applyAlignment="1" applyBorder="1" applyFont="1" applyNumberFormat="1">
      <alignment horizontal="right" vertical="bottom"/>
    </xf>
    <xf borderId="1" fillId="15" fontId="5" numFmtId="0" xfId="0" applyAlignment="1" applyBorder="1" applyFont="1">
      <alignment readingOrder="0" vertical="bottom"/>
    </xf>
    <xf borderId="1" fillId="15" fontId="10" numFmtId="0" xfId="0" applyAlignment="1" applyBorder="1" applyFont="1">
      <alignment horizontal="right" vertical="bottom"/>
    </xf>
    <xf borderId="0" fillId="0" fontId="1" numFmtId="0" xfId="0" applyAlignment="1" applyFont="1">
      <alignment readingOrder="0"/>
    </xf>
    <xf borderId="11" fillId="2" fontId="9" numFmtId="0" xfId="0" applyAlignment="1" applyBorder="1" applyFont="1">
      <alignment horizontal="center"/>
    </xf>
    <xf borderId="0" fillId="0" fontId="11" numFmtId="1" xfId="0" applyFont="1" applyNumberFormat="1"/>
    <xf borderId="0" fillId="0" fontId="11" numFmtId="2" xfId="0" applyFont="1" applyNumberFormat="1"/>
    <xf borderId="1" fillId="9" fontId="5" numFmtId="0" xfId="0" applyAlignment="1" applyBorder="1" applyFont="1">
      <alignment horizontal="center" vertical="bottom"/>
    </xf>
    <xf borderId="1" fillId="14" fontId="5" numFmtId="0" xfId="0" applyAlignment="1" applyBorder="1" applyFont="1">
      <alignment horizontal="center" vertical="bottom"/>
    </xf>
    <xf borderId="1" fillId="9" fontId="5" numFmtId="4" xfId="0" applyAlignment="1" applyBorder="1" applyFont="1" applyNumberFormat="1">
      <alignment vertical="bottom"/>
    </xf>
    <xf borderId="1" fillId="0" fontId="5" numFmtId="0" xfId="0" applyAlignment="1" applyBorder="1" applyFont="1">
      <alignment horizontal="right" vertical="bottom"/>
    </xf>
    <xf borderId="1" fillId="0" fontId="5" numFmtId="4" xfId="0" applyAlignment="1" applyBorder="1" applyFont="1" applyNumberFormat="1">
      <alignment horizontal="center" vertical="bottom"/>
    </xf>
    <xf borderId="1" fillId="0" fontId="5" numFmtId="3" xfId="0" applyAlignment="1" applyBorder="1" applyFont="1" applyNumberFormat="1">
      <alignment horizontal="center" vertical="bottom"/>
    </xf>
    <xf borderId="1" fillId="0" fontId="5" numFmtId="4" xfId="0" applyAlignment="1" applyBorder="1" applyFont="1" applyNumberFormat="1">
      <alignment horizontal="right" vertical="bottom"/>
    </xf>
    <xf borderId="1" fillId="0" fontId="10" numFmtId="0" xfId="0" applyAlignment="1" applyBorder="1" applyFont="1">
      <alignment horizontal="right" vertical="bottom"/>
    </xf>
    <xf borderId="1" fillId="0" fontId="5" numFmtId="0" xfId="0" applyAlignment="1" applyBorder="1" applyFont="1">
      <alignment readingOrder="0" vertical="bottom"/>
    </xf>
    <xf borderId="1" fillId="7" fontId="10" numFmtId="3" xfId="0" applyAlignment="1" applyBorder="1" applyFont="1" applyNumberFormat="1">
      <alignment horizontal="center" vertical="bottom"/>
    </xf>
    <xf borderId="1" fillId="9" fontId="5" numFmtId="3" xfId="0" applyAlignment="1" applyBorder="1" applyFont="1" applyNumberFormat="1">
      <alignment horizontal="center" readingOrder="0" vertical="bottom"/>
    </xf>
    <xf borderId="1" fillId="7" fontId="10" numFmtId="4" xfId="0" applyAlignment="1" applyBorder="1" applyFont="1" applyNumberFormat="1">
      <alignment horizontal="center" readingOrder="0" vertical="bottom"/>
    </xf>
    <xf borderId="1" fillId="1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14" fillId="16" fontId="12" numFmtId="0" xfId="0" applyAlignment="1" applyBorder="1" applyFill="1" applyFont="1">
      <alignment horizontal="left" readingOrder="0" vertical="center"/>
    </xf>
    <xf borderId="15" fillId="0" fontId="3" numFmtId="0" xfId="0" applyBorder="1" applyFont="1"/>
    <xf borderId="16" fillId="0" fontId="3" numFmtId="0" xfId="0" applyBorder="1" applyFont="1"/>
    <xf borderId="0" fillId="0" fontId="12" numFmtId="0" xfId="0" applyAlignment="1" applyFont="1">
      <alignment horizontal="left" readingOrder="0" vertical="center"/>
    </xf>
    <xf borderId="17" fillId="0" fontId="3" numFmtId="0" xfId="0" applyBorder="1" applyFont="1"/>
    <xf borderId="18" fillId="0" fontId="3" numFmtId="0" xfId="0" applyBorder="1" applyFont="1"/>
    <xf borderId="0" fillId="0" fontId="5" numFmtId="0" xfId="0" applyAlignment="1" applyFont="1">
      <alignment horizontal="center" readingOrder="0" vertical="bottom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0" fillId="0" fontId="12" numFmtId="0" xfId="0" applyAlignment="1" applyFont="1">
      <alignment horizontal="right" readingOrder="0" vertical="center"/>
    </xf>
    <xf borderId="0" fillId="15" fontId="12" numFmtId="0" xfId="0" applyAlignment="1" applyFont="1">
      <alignment horizontal="center" readingOrder="0" vertical="center"/>
    </xf>
    <xf borderId="0" fillId="5" fontId="12" numFmtId="0" xfId="0" applyAlignment="1" applyFont="1">
      <alignment horizontal="center" readingOrder="0" vertical="center"/>
    </xf>
    <xf borderId="0" fillId="17" fontId="12" numFmtId="0" xfId="0" applyAlignment="1" applyFill="1" applyFont="1">
      <alignment horizontal="center" readingOrder="0" vertical="center"/>
    </xf>
    <xf borderId="0" fillId="15" fontId="12" numFmtId="10" xfId="0" applyAlignment="1" applyFont="1" applyNumberFormat="1">
      <alignment horizontal="center" readingOrder="0" vertical="center"/>
    </xf>
    <xf borderId="0" fillId="5" fontId="12" numFmtId="10" xfId="0" applyAlignment="1" applyFont="1" applyNumberFormat="1">
      <alignment horizontal="center" readingOrder="0" vertical="center"/>
    </xf>
    <xf borderId="0" fillId="17" fontId="12" numFmtId="10" xfId="0" applyAlignment="1" applyFont="1" applyNumberFormat="1">
      <alignment horizontal="center" readingOrder="0" vertical="center"/>
    </xf>
    <xf borderId="12" fillId="2" fontId="13" numFmtId="0" xfId="0" applyAlignment="1" applyBorder="1" applyFont="1">
      <alignment horizontal="center" readingOrder="0" vertical="center"/>
    </xf>
    <xf borderId="4" fillId="2" fontId="13" numFmtId="0" xfId="0" applyAlignment="1" applyBorder="1" applyFont="1">
      <alignment horizontal="center" readingOrder="0" vertical="center"/>
    </xf>
    <xf borderId="0" fillId="2" fontId="13" numFmtId="0" xfId="0" applyAlignment="1" applyFont="1">
      <alignment horizontal="center" readingOrder="0" vertical="center"/>
    </xf>
    <xf borderId="10" fillId="2" fontId="13" numFmtId="0" xfId="0" applyAlignment="1" applyBorder="1" applyFont="1">
      <alignment horizontal="center" readingOrder="0" vertical="center"/>
    </xf>
    <xf borderId="22" fillId="18" fontId="13" numFmtId="0" xfId="0" applyAlignment="1" applyBorder="1" applyFill="1" applyFont="1">
      <alignment horizontal="center" readingOrder="0" vertical="center"/>
    </xf>
    <xf borderId="12" fillId="19" fontId="5" numFmtId="0" xfId="0" applyAlignment="1" applyBorder="1" applyFill="1" applyFont="1">
      <alignment vertical="bottom"/>
    </xf>
    <xf borderId="4" fillId="19" fontId="14" numFmtId="0" xfId="0" applyAlignment="1" applyBorder="1" applyFont="1">
      <alignment horizontal="center" vertical="bottom"/>
    </xf>
    <xf borderId="23" fillId="19" fontId="14" numFmtId="0" xfId="0" applyAlignment="1" applyBorder="1" applyFont="1">
      <alignment horizontal="center" readingOrder="0" vertical="bottom"/>
    </xf>
    <xf borderId="24" fillId="0" fontId="3" numFmtId="0" xfId="0" applyBorder="1" applyFont="1"/>
    <xf borderId="25" fillId="19" fontId="14" numFmtId="0" xfId="0" applyAlignment="1" applyBorder="1" applyFont="1">
      <alignment horizontal="center" readingOrder="0" vertical="bottom"/>
    </xf>
    <xf borderId="26" fillId="0" fontId="3" numFmtId="0" xfId="0" applyBorder="1" applyFont="1"/>
    <xf borderId="0" fillId="0" fontId="5" numFmtId="0" xfId="0" applyAlignment="1" applyFont="1">
      <alignment readingOrder="0" vertical="bottom"/>
    </xf>
    <xf borderId="22" fillId="0" fontId="3" numFmtId="0" xfId="0" applyBorder="1" applyFont="1"/>
    <xf borderId="2" fillId="19" fontId="10" numFmtId="0" xfId="0" applyAlignment="1" applyBorder="1" applyFont="1">
      <alignment horizontal="right" vertical="bottom"/>
    </xf>
    <xf borderId="27" fillId="6" fontId="5" numFmtId="0" xfId="0" applyAlignment="1" applyBorder="1" applyFont="1">
      <alignment horizontal="center" vertical="bottom"/>
    </xf>
    <xf borderId="28" fillId="20" fontId="15" numFmtId="0" xfId="0" applyAlignment="1" applyBorder="1" applyFill="1" applyFont="1">
      <alignment horizontal="center" vertical="center"/>
    </xf>
    <xf borderId="27" fillId="6" fontId="5" numFmtId="0" xfId="0" applyAlignment="1" applyBorder="1" applyFont="1">
      <alignment horizontal="center" readingOrder="0" vertical="bottom"/>
    </xf>
    <xf borderId="28" fillId="5" fontId="15" numFmtId="0" xfId="0" applyAlignment="1" applyBorder="1" applyFont="1">
      <alignment horizontal="center" readingOrder="0" vertical="center"/>
    </xf>
    <xf borderId="29" fillId="0" fontId="3" numFmtId="0" xfId="0" applyBorder="1" applyFont="1"/>
    <xf borderId="30" fillId="0" fontId="3" numFmtId="0" xfId="0" applyBorder="1" applyFont="1"/>
    <xf borderId="2" fillId="19" fontId="14" numFmtId="0" xfId="0" applyAlignment="1" applyBorder="1" applyFont="1">
      <alignment horizontal="right" vertical="bottom"/>
    </xf>
    <xf borderId="27" fillId="6" fontId="14" numFmtId="0" xfId="0" applyAlignment="1" applyBorder="1" applyFont="1">
      <alignment horizontal="center" readingOrder="0" vertical="bottom"/>
    </xf>
    <xf borderId="31" fillId="6" fontId="5" numFmtId="0" xfId="0" applyAlignment="1" applyBorder="1" applyFont="1">
      <alignment horizontal="center" vertical="bottom"/>
    </xf>
    <xf borderId="31" fillId="6" fontId="5" numFmtId="0" xfId="0" applyAlignment="1" applyBorder="1" applyFont="1">
      <alignment horizontal="center" readingOrder="0" vertical="bottom"/>
    </xf>
    <xf borderId="32" fillId="6" fontId="10" numFmtId="0" xfId="0" applyAlignment="1" applyBorder="1" applyFont="1">
      <alignment horizontal="center" readingOrder="0" vertical="bottom"/>
    </xf>
    <xf borderId="33" fillId="0" fontId="3" numFmtId="0" xfId="0" applyBorder="1" applyFont="1"/>
    <xf borderId="2" fillId="7" fontId="10" numFmtId="0" xfId="0" applyAlignment="1" applyBorder="1" applyFont="1">
      <alignment vertical="bottom"/>
    </xf>
    <xf borderId="32" fillId="7" fontId="16" numFmtId="0" xfId="0" applyAlignment="1" applyBorder="1" applyFont="1">
      <alignment horizontal="center" vertical="bottom"/>
    </xf>
    <xf borderId="32" fillId="20" fontId="5" numFmtId="0" xfId="0" applyAlignment="1" applyBorder="1" applyFont="1">
      <alignment vertical="bottom"/>
    </xf>
    <xf borderId="2" fillId="7" fontId="10" numFmtId="0" xfId="0" applyAlignment="1" applyBorder="1" applyFont="1">
      <alignment horizontal="right" vertical="bottom"/>
    </xf>
    <xf borderId="27" fillId="11" fontId="5" numFmtId="10" xfId="0" applyAlignment="1" applyBorder="1" applyFont="1" applyNumberFormat="1">
      <alignment horizontal="center" vertical="bottom"/>
    </xf>
    <xf borderId="28" fillId="7" fontId="5" numFmtId="10" xfId="0" applyAlignment="1" applyBorder="1" applyFont="1" applyNumberFormat="1">
      <alignment horizontal="center" vertical="bottom"/>
    </xf>
    <xf borderId="2" fillId="7" fontId="14" numFmtId="0" xfId="0" applyAlignment="1" applyBorder="1" applyFont="1">
      <alignment horizontal="right" vertical="bottom"/>
    </xf>
    <xf borderId="27" fillId="11" fontId="14" numFmtId="10" xfId="0" applyAlignment="1" applyBorder="1" applyFont="1" applyNumberFormat="1">
      <alignment horizontal="center" vertical="bottom"/>
    </xf>
    <xf borderId="31" fillId="11" fontId="5" numFmtId="10" xfId="0" applyAlignment="1" applyBorder="1" applyFont="1" applyNumberFormat="1">
      <alignment horizontal="center" vertical="bottom"/>
    </xf>
    <xf borderId="32" fillId="21" fontId="16" numFmtId="10" xfId="0" applyAlignment="1" applyBorder="1" applyFill="1" applyFont="1" applyNumberFormat="1">
      <alignment horizontal="center" vertical="bottom"/>
    </xf>
    <xf borderId="13" fillId="0" fontId="3" numFmtId="0" xfId="0" applyBorder="1" applyFont="1"/>
    <xf borderId="11" fillId="7" fontId="10" numFmtId="0" xfId="0" applyAlignment="1" applyBorder="1" applyFont="1">
      <alignment vertical="bottom"/>
    </xf>
    <xf borderId="34" fillId="21" fontId="16" numFmtId="10" xfId="0" applyAlignment="1" applyBorder="1" applyFont="1" applyNumberFormat="1">
      <alignment horizontal="center" vertical="bottom"/>
    </xf>
    <xf borderId="35" fillId="0" fontId="3" numFmtId="0" xfId="0" applyBorder="1" applyFont="1"/>
    <xf borderId="36" fillId="2" fontId="13" numFmtId="0" xfId="0" applyAlignment="1" applyBorder="1" applyFont="1">
      <alignment horizontal="center" readingOrder="0" vertical="center"/>
    </xf>
    <xf borderId="37" fillId="2" fontId="13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5"/>
            <c:marker>
              <c:symbol val="circle"/>
              <c:size val="7"/>
            </c:marker>
          </c:dPt>
          <c:trendline>
            <c:name>Timefactor</c:name>
            <c:spPr>
              <a:ln w="19050">
                <a:solidFill>
                  <a:srgbClr val="FF00FF">
                    <a:alpha val="70196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'Jewelchances Hyp'!$B$48:$B$58</c:f>
            </c:strRef>
          </c:cat>
          <c:val>
            <c:numRef>
              <c:f>'Jewelchances Hyp'!$C$48:$C$58</c:f>
              <c:numCache/>
            </c:numRef>
          </c:val>
          <c:smooth val="1"/>
        </c:ser>
        <c:axId val="1776521321"/>
        <c:axId val="91587638"/>
      </c:lineChart>
      <c:catAx>
        <c:axId val="17765213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587638"/>
      </c:catAx>
      <c:valAx>
        <c:axId val="915876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65213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5"/>
            <c:marker>
              <c:symbol val="circle"/>
              <c:size val="7"/>
            </c:marker>
          </c:dPt>
          <c:trendline>
            <c:name>Timefactor</c:name>
            <c:spPr>
              <a:ln w="19050">
                <a:solidFill>
                  <a:srgbClr val="FF00FF">
                    <a:alpha val="70196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'Jewelchances Hyp'!$B$48:$B$58</c:f>
            </c:strRef>
          </c:cat>
          <c:val>
            <c:numRef>
              <c:f>'Jewelchances Hyp'!$E$48:$E$58</c:f>
              <c:numCache/>
            </c:numRef>
          </c:val>
          <c:smooth val="1"/>
        </c:ser>
        <c:axId val="977027232"/>
        <c:axId val="306631789"/>
      </c:lineChart>
      <c:catAx>
        <c:axId val="97702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6631789"/>
      </c:catAx>
      <c:valAx>
        <c:axId val="306631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702723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'FailUpgrade Revision'!$D$22:$AI$22</c:f>
            </c:strRef>
          </c:cat>
          <c:val>
            <c:numRef>
              <c:f>'FailUpgrade Revision'!$D$26:$AI$26</c:f>
              <c:numCache/>
            </c:numRef>
          </c:val>
          <c:smooth val="1"/>
        </c:ser>
        <c:axId val="160357780"/>
        <c:axId val="516823092"/>
      </c:lineChart>
      <c:catAx>
        <c:axId val="1603577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6823092"/>
      </c:catAx>
      <c:valAx>
        <c:axId val="51682309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035778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21</xdr:row>
      <xdr:rowOff>152400</xdr:rowOff>
    </xdr:from>
    <xdr:ext cx="3009900" cy="1828800"/>
    <xdr:graphicFrame>
      <xdr:nvGraphicFramePr>
        <xdr:cNvPr id="1" name="Chart 1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1495425</xdr:colOff>
      <xdr:row>21</xdr:row>
      <xdr:rowOff>152400</xdr:rowOff>
    </xdr:from>
    <xdr:ext cx="3009900" cy="1828800"/>
    <xdr:graphicFrame>
      <xdr:nvGraphicFramePr>
        <xdr:cNvPr id="2" name="Chart 2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11</xdr:row>
      <xdr:rowOff>0</xdr:rowOff>
    </xdr:from>
    <xdr:ext cx="9544050" cy="1828800"/>
    <xdr:graphicFrame>
      <xdr:nvGraphicFramePr>
        <xdr:cNvPr id="3" name="Chart 3" title="Diagram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75"/>
  <cols>
    <col customWidth="1" min="1" max="1" width="2.25"/>
    <col customWidth="1" min="2" max="2" width="21.13"/>
    <col customWidth="1" min="3" max="3" width="2.25"/>
    <col customWidth="1" min="6" max="6" width="2.25"/>
    <col customWidth="1" min="9" max="9" width="2.25"/>
    <col customWidth="1" min="12" max="12" width="2.25"/>
    <col customWidth="1" min="15" max="15" width="2.25"/>
  </cols>
  <sheetData>
    <row r="1">
      <c r="A1" s="1"/>
      <c r="B1" s="2"/>
      <c r="C1" s="1"/>
      <c r="D1" s="1"/>
      <c r="E1" s="3"/>
      <c r="F1" s="1"/>
      <c r="G1" s="1"/>
      <c r="H1" s="3"/>
      <c r="I1" s="1"/>
      <c r="J1" s="1"/>
      <c r="K1" s="3"/>
      <c r="L1" s="4"/>
      <c r="M1" s="1"/>
      <c r="N1" s="3"/>
      <c r="O1" s="4"/>
    </row>
    <row r="2">
      <c r="A2" s="4"/>
      <c r="B2" s="5" t="s">
        <v>0</v>
      </c>
      <c r="C2" s="4"/>
      <c r="D2" s="6" t="s">
        <v>1</v>
      </c>
      <c r="E2" s="7"/>
      <c r="F2" s="4"/>
      <c r="G2" s="8" t="s">
        <v>2</v>
      </c>
      <c r="H2" s="7"/>
      <c r="I2" s="4"/>
      <c r="J2" s="8" t="s">
        <v>2</v>
      </c>
      <c r="K2" s="7"/>
      <c r="L2" s="4"/>
      <c r="M2" s="8" t="s">
        <v>2</v>
      </c>
      <c r="N2" s="7"/>
      <c r="O2" s="4"/>
    </row>
    <row r="3">
      <c r="A3" s="4"/>
      <c r="B3" s="5" t="s">
        <v>3</v>
      </c>
      <c r="C3" s="4"/>
      <c r="D3" s="8">
        <v>5.0</v>
      </c>
      <c r="E3" s="7"/>
      <c r="F3" s="4"/>
      <c r="G3" s="8">
        <v>5.0</v>
      </c>
      <c r="H3" s="7"/>
      <c r="I3" s="4"/>
      <c r="J3" s="8">
        <v>5.0</v>
      </c>
      <c r="K3" s="7"/>
      <c r="L3" s="4"/>
      <c r="M3" s="8">
        <v>5.0</v>
      </c>
      <c r="N3" s="7"/>
      <c r="O3" s="4"/>
    </row>
    <row r="4">
      <c r="A4" s="4"/>
      <c r="B4" s="5" t="s">
        <v>4</v>
      </c>
      <c r="C4" s="4"/>
      <c r="D4" s="8">
        <v>5.0</v>
      </c>
      <c r="E4" s="7"/>
      <c r="F4" s="4"/>
      <c r="G4" s="8">
        <v>5.0</v>
      </c>
      <c r="H4" s="7"/>
      <c r="I4" s="4"/>
      <c r="J4" s="8">
        <v>5.0</v>
      </c>
      <c r="K4" s="7"/>
      <c r="L4" s="4"/>
      <c r="M4" s="8">
        <v>5.0</v>
      </c>
      <c r="N4" s="7"/>
      <c r="O4" s="4"/>
    </row>
    <row r="5">
      <c r="A5" s="4"/>
      <c r="B5" s="5" t="s">
        <v>5</v>
      </c>
      <c r="C5" s="4"/>
      <c r="D5" s="8">
        <v>10.0</v>
      </c>
      <c r="E5" s="7"/>
      <c r="F5" s="4"/>
      <c r="G5" s="8">
        <v>10.0</v>
      </c>
      <c r="H5" s="7"/>
      <c r="I5" s="4"/>
      <c r="J5" s="6">
        <v>0.0</v>
      </c>
      <c r="K5" s="7"/>
      <c r="L5" s="4"/>
      <c r="M5" s="6">
        <v>0.0</v>
      </c>
      <c r="N5" s="7"/>
      <c r="O5" s="4"/>
    </row>
    <row r="6">
      <c r="A6" s="4"/>
      <c r="B6" s="5" t="s">
        <v>6</v>
      </c>
      <c r="C6" s="4"/>
      <c r="D6" s="9" t="s">
        <v>7</v>
      </c>
      <c r="E6" s="7"/>
      <c r="F6" s="4"/>
      <c r="G6" s="9" t="s">
        <v>7</v>
      </c>
      <c r="H6" s="7"/>
      <c r="I6" s="4"/>
      <c r="J6" s="9" t="s">
        <v>7</v>
      </c>
      <c r="K6" s="7"/>
      <c r="L6" s="4"/>
      <c r="M6" s="6" t="s">
        <v>8</v>
      </c>
      <c r="N6" s="7"/>
      <c r="O6" s="4"/>
    </row>
    <row r="7">
      <c r="A7" s="4"/>
      <c r="B7" s="10"/>
      <c r="C7" s="4"/>
      <c r="D7" s="11"/>
      <c r="E7" s="7"/>
      <c r="F7" s="4"/>
      <c r="G7" s="11"/>
      <c r="H7" s="7"/>
      <c r="I7" s="4"/>
      <c r="J7" s="11"/>
      <c r="K7" s="7"/>
      <c r="L7" s="4"/>
      <c r="M7" s="11"/>
      <c r="N7" s="7"/>
      <c r="O7" s="4"/>
    </row>
    <row r="8">
      <c r="A8" s="4"/>
      <c r="B8" s="12" t="s">
        <v>9</v>
      </c>
      <c r="C8" s="4"/>
      <c r="D8" s="13">
        <f t="array" ref="D8">SUM(IF(MOD(ROW($D$22:$D$355)-ROW(),14)=0,$D$22:$D$355,0))</f>
        <v>10002</v>
      </c>
      <c r="E8" s="14"/>
      <c r="F8" s="4"/>
      <c r="G8" s="13">
        <f t="array" ref="G8">SUM(IF(MOD(ROW($G$22:$G$355)-ROW(),14)=0,$G$22:$G$355,0))</f>
        <v>33959</v>
      </c>
      <c r="H8" s="14"/>
      <c r="I8" s="4"/>
      <c r="J8" s="13">
        <f t="array" ref="J8">SUM(IF(MOD(ROW($J$22:$J$355)-ROW(),14)=0,$J$22:$J$355,0))</f>
        <v>15701</v>
      </c>
      <c r="K8" s="14"/>
      <c r="L8" s="4"/>
      <c r="M8" s="13">
        <f t="array" ref="M8">SUM(IF(MOD(ROW($M$22:$M$355)-ROW(),14)=0,$M$22:$M$355,0))</f>
        <v>14213</v>
      </c>
      <c r="N8" s="14"/>
      <c r="O8" s="4"/>
    </row>
    <row r="9">
      <c r="A9" s="4"/>
      <c r="B9" s="15" t="s">
        <v>10</v>
      </c>
      <c r="C9" s="4"/>
      <c r="D9" s="16">
        <f t="array" ref="D9">SUM(IF(MOD(ROW($D23:$D$355)-ROW(),14)=0,$D23:$D$355,0))</f>
        <v>0</v>
      </c>
      <c r="E9" s="17">
        <f>D9/D8</f>
        <v>0</v>
      </c>
      <c r="F9" s="4"/>
      <c r="G9" s="16">
        <f t="array" ref="G9">SUM(IF(MOD(ROW($G23:$G$355)-ROW(),14)=0,$G23:$G$355,0))</f>
        <v>0</v>
      </c>
      <c r="H9" s="17">
        <f>G9/G8</f>
        <v>0</v>
      </c>
      <c r="I9" s="4"/>
      <c r="J9" s="16">
        <f t="array" ref="J9">SUM(IF(MOD(ROW($J23:$J$355)-ROW(),14)=0,$J23:$J$355,0))</f>
        <v>0</v>
      </c>
      <c r="K9" s="17">
        <f>J9/J8</f>
        <v>0</v>
      </c>
      <c r="L9" s="4"/>
      <c r="M9" s="16">
        <f t="array" ref="M9">SUM(IF(MOD(ROW($M23:$M$355)-ROW(),14)=0,$M23:$M$355,0))</f>
        <v>0</v>
      </c>
      <c r="N9" s="17">
        <f>M9/M8</f>
        <v>0</v>
      </c>
      <c r="O9" s="4"/>
    </row>
    <row r="10">
      <c r="A10" s="4"/>
      <c r="B10" s="15" t="s">
        <v>11</v>
      </c>
      <c r="C10" s="4"/>
      <c r="D10" s="16">
        <f t="array" ref="D10">SUM(IF(MOD(ROW($D24:$D$355)-ROW(),14)=0,$D24:$D$355,0))</f>
        <v>0</v>
      </c>
      <c r="E10" s="17">
        <f>D10/D8</f>
        <v>0</v>
      </c>
      <c r="F10" s="4"/>
      <c r="G10" s="16">
        <f t="array" ref="G10">SUM(IF(MOD(ROW($G24:$G$355)-ROW(),14)=0,$G24:$G$355,0))</f>
        <v>0</v>
      </c>
      <c r="H10" s="17">
        <f>G10/G8</f>
        <v>0</v>
      </c>
      <c r="I10" s="4"/>
      <c r="J10" s="16">
        <f t="array" ref="J10">SUM(IF(MOD(ROW($J24:$J$355)-ROW(),14)=0,$J24:$J$355,0))</f>
        <v>0</v>
      </c>
      <c r="K10" s="17">
        <f>J10/J8</f>
        <v>0</v>
      </c>
      <c r="L10" s="4"/>
      <c r="M10" s="16">
        <f t="array" ref="M10">SUM(IF(MOD(ROW($M24:$M$355)-ROW(),14)=0,$M24:$M$355,0))</f>
        <v>0</v>
      </c>
      <c r="N10" s="17">
        <f>M10/M8</f>
        <v>0</v>
      </c>
      <c r="O10" s="4"/>
    </row>
    <row r="11">
      <c r="A11" s="4"/>
      <c r="B11" s="15" t="s">
        <v>12</v>
      </c>
      <c r="C11" s="4"/>
      <c r="D11" s="16">
        <f t="array" ref="D11">SUM(IF(MOD(ROW($D25:$D$355)-ROW(),14)=0,$D25:$D$355,0))</f>
        <v>0</v>
      </c>
      <c r="E11" s="17">
        <f>D11/D8</f>
        <v>0</v>
      </c>
      <c r="F11" s="4"/>
      <c r="G11" s="16">
        <f t="array" ref="G11">SUM(IF(MOD(ROW($G25:$G$355)-ROW(),14)=0,$G25:$G$355,0))</f>
        <v>0</v>
      </c>
      <c r="H11" s="17">
        <f>G11/G8</f>
        <v>0</v>
      </c>
      <c r="I11" s="4"/>
      <c r="J11" s="16">
        <f t="array" ref="J11">SUM(IF(MOD(ROW($J25:$J$355)-ROW(),14)=0,$J25:$J$355,0))</f>
        <v>0</v>
      </c>
      <c r="K11" s="17">
        <f>J11/J8</f>
        <v>0</v>
      </c>
      <c r="L11" s="4"/>
      <c r="M11" s="16">
        <f t="array" ref="M11">SUM(IF(MOD(ROW($M25:$M$355)-ROW(),14)=0,$M25:$M$355,0))</f>
        <v>0</v>
      </c>
      <c r="N11" s="17">
        <f>M11/M8</f>
        <v>0</v>
      </c>
      <c r="O11" s="4"/>
    </row>
    <row r="12">
      <c r="A12" s="4"/>
      <c r="B12" s="15" t="s">
        <v>13</v>
      </c>
      <c r="C12" s="4"/>
      <c r="D12" s="16">
        <f t="array" ref="D12">SUM(IF(MOD(ROW($D26:$D$355)-ROW(),14)=0,$D26:$D$355,0))</f>
        <v>0</v>
      </c>
      <c r="E12" s="17">
        <f>D12/D8</f>
        <v>0</v>
      </c>
      <c r="F12" s="4"/>
      <c r="G12" s="16">
        <f t="array" ref="G12">SUM(IF(MOD(ROW($G26:$G$355)-ROW(),14)=0,$G26:$G$355,0))</f>
        <v>0</v>
      </c>
      <c r="H12" s="17">
        <f>G12/G8</f>
        <v>0</v>
      </c>
      <c r="I12" s="4"/>
      <c r="J12" s="16">
        <f t="array" ref="J12">SUM(IF(MOD(ROW($J26:$J$355)-ROW(),14)=0,$J26:$J$355,0))</f>
        <v>0</v>
      </c>
      <c r="K12" s="17">
        <f>J12/J8</f>
        <v>0</v>
      </c>
      <c r="L12" s="4"/>
      <c r="M12" s="16">
        <f t="array" ref="M12">SUM(IF(MOD(ROW($M26:$M$355)-ROW(),14)=0,$M26:$M$355,0))</f>
        <v>5318</v>
      </c>
      <c r="N12" s="17">
        <f>M12/M8</f>
        <v>0.3741644973</v>
      </c>
      <c r="O12" s="4"/>
    </row>
    <row r="13">
      <c r="A13" s="4"/>
      <c r="B13" s="15" t="s">
        <v>14</v>
      </c>
      <c r="C13" s="4"/>
      <c r="D13" s="16">
        <f t="array" ref="D13">SUM(IF(MOD(ROW($D27:$D$355)-ROW(),14)=0,$D27:$D$355,0))</f>
        <v>6350</v>
      </c>
      <c r="E13" s="17">
        <f>D13/D8</f>
        <v>0.6348730254</v>
      </c>
      <c r="F13" s="4"/>
      <c r="G13" s="16">
        <f t="array" ref="G13">SUM(IF(MOD(ROW($G27:$G$355)-ROW(),14)=0,$G27:$G$355,0))</f>
        <v>19225</v>
      </c>
      <c r="H13" s="17">
        <f>G13/G8</f>
        <v>0.5661238552</v>
      </c>
      <c r="I13" s="4"/>
      <c r="J13" s="16">
        <f t="array" ref="J13">SUM(IF(MOD(ROW($J27:$J$355)-ROW(),14)=0,$J27:$J$355,0))</f>
        <v>8920</v>
      </c>
      <c r="K13" s="17">
        <f>J13/J8</f>
        <v>0.5681166805</v>
      </c>
      <c r="L13" s="4"/>
      <c r="M13" s="16">
        <f t="array" ref="M13">SUM(IF(MOD(ROW($M27:$M$355)-ROW(),14)=0,$M27:$M$355,0))</f>
        <v>6264</v>
      </c>
      <c r="N13" s="17">
        <f>M13/M8</f>
        <v>0.4407232815</v>
      </c>
      <c r="O13" s="4"/>
    </row>
    <row r="14">
      <c r="A14" s="4"/>
      <c r="B14" s="15" t="s">
        <v>15</v>
      </c>
      <c r="C14" s="4"/>
      <c r="D14" s="16">
        <f t="array" ref="D14">SUM(IF(MOD(ROW($D28:$D$355)-ROW(),14)=0,$D28:$D$355,0))</f>
        <v>1286</v>
      </c>
      <c r="E14" s="17">
        <f>D14/D8</f>
        <v>0.1285742851</v>
      </c>
      <c r="F14" s="4"/>
      <c r="G14" s="16">
        <f t="array" ref="G14">SUM(IF(MOD(ROW($G28:$G$355)-ROW(),14)=0,$G28:$G$355,0))</f>
        <v>5327</v>
      </c>
      <c r="H14" s="17">
        <f>G14/G8</f>
        <v>0.1568656321</v>
      </c>
      <c r="I14" s="4"/>
      <c r="J14" s="16">
        <f t="array" ref="J14">SUM(IF(MOD(ROW($J28:$J$355)-ROW(),14)=0,$J28:$J$355,0))</f>
        <v>2439</v>
      </c>
      <c r="K14" s="17">
        <f>J14/J8</f>
        <v>0.1553404242</v>
      </c>
      <c r="L14" s="4"/>
      <c r="M14" s="16">
        <f t="array" ref="M14">SUM(IF(MOD(ROW($M28:$M$355)-ROW(),14)=0,$M28:$M$355,0))</f>
        <v>946</v>
      </c>
      <c r="N14" s="17">
        <f>M14/M8</f>
        <v>0.06655878421</v>
      </c>
      <c r="O14" s="4"/>
    </row>
    <row r="15">
      <c r="A15" s="4"/>
      <c r="B15" s="15" t="s">
        <v>16</v>
      </c>
      <c r="C15" s="4"/>
      <c r="D15" s="16">
        <f t="array" ref="D15">SUM(IF(MOD(ROW($D29:$D$355)-ROW(),14)=0,$D29:$D$355,0))</f>
        <v>1715</v>
      </c>
      <c r="E15" s="17">
        <f>D15/D8</f>
        <v>0.1714657069</v>
      </c>
      <c r="F15" s="4"/>
      <c r="G15" s="16">
        <f t="array" ref="G15">SUM(IF(MOD(ROW($G29:$G$355)-ROW(),14)=0,$G29:$G$355,0))</f>
        <v>6720</v>
      </c>
      <c r="H15" s="17">
        <f>G15/G8</f>
        <v>0.1978856857</v>
      </c>
      <c r="I15" s="4"/>
      <c r="J15" s="16">
        <f t="array" ref="J15">SUM(IF(MOD(ROW($J29:$J$355)-ROW(),14)=0,$J29:$J$355,0))</f>
        <v>3109</v>
      </c>
      <c r="K15" s="17">
        <f>J15/J8</f>
        <v>0.1980128654</v>
      </c>
      <c r="L15" s="4"/>
      <c r="M15" s="16">
        <f t="array" ref="M15">SUM(IF(MOD(ROW($M29:$M$355)-ROW(),14)=0,$M29:$M$355,0))</f>
        <v>1192</v>
      </c>
      <c r="N15" s="17">
        <f>M15/M8</f>
        <v>0.08386688243</v>
      </c>
      <c r="O15" s="4"/>
    </row>
    <row r="16">
      <c r="A16" s="4"/>
      <c r="B16" s="15" t="s">
        <v>17</v>
      </c>
      <c r="C16" s="4"/>
      <c r="D16" s="16">
        <f t="array" ref="D16">SUM(IF(MOD(ROW($D30:$D$355)-ROW(),14)=0,$D30:$D$355,0))</f>
        <v>469</v>
      </c>
      <c r="E16" s="17">
        <f>D16/D8</f>
        <v>0.04689062188</v>
      </c>
      <c r="F16" s="4"/>
      <c r="G16" s="16">
        <f t="array" ref="G16">SUM(IF(MOD(ROW($G30:$G$355)-ROW(),14)=0,$G30:$G$355,0))</f>
        <v>2032</v>
      </c>
      <c r="H16" s="17">
        <f>G16/G8</f>
        <v>0.0598368621</v>
      </c>
      <c r="I16" s="4"/>
      <c r="J16" s="16">
        <f t="array" ref="J16">SUM(IF(MOD(ROW($J30:$J$355)-ROW(),14)=0,$J30:$J$355,0))</f>
        <v>918</v>
      </c>
      <c r="K16" s="17">
        <f>J16/J8</f>
        <v>0.05846761353</v>
      </c>
      <c r="L16" s="4"/>
      <c r="M16" s="16">
        <f t="array" ref="M16">SUM(IF(MOD(ROW($M30:$M$355)-ROW(),14)=0,$M30:$M$355,0))</f>
        <v>375</v>
      </c>
      <c r="N16" s="17">
        <f>M16/M8</f>
        <v>0.02638429607</v>
      </c>
      <c r="O16" s="4"/>
    </row>
    <row r="17">
      <c r="A17" s="4"/>
      <c r="B17" s="15" t="s">
        <v>18</v>
      </c>
      <c r="C17" s="4"/>
      <c r="D17" s="16">
        <f t="array" ref="D17">SUM(IF(MOD(ROW($D31:$D$355)-ROW(),14)=0,$D31:$D$355,0))</f>
        <v>123</v>
      </c>
      <c r="E17" s="17">
        <f>D17/D8</f>
        <v>0.01229754049</v>
      </c>
      <c r="F17" s="4"/>
      <c r="G17" s="16">
        <f t="array" ref="G17">SUM(IF(MOD(ROW($G31:$G$355)-ROW(),14)=0,$G31:$G$355,0))</f>
        <v>455</v>
      </c>
      <c r="H17" s="17">
        <f>G17/G8</f>
        <v>0.01339850997</v>
      </c>
      <c r="I17" s="4"/>
      <c r="J17" s="16">
        <f t="array" ref="J17">SUM(IF(MOD(ROW($J31:$J$355)-ROW(),14)=0,$J31:$J$355,0))</f>
        <v>281</v>
      </c>
      <c r="K17" s="18">
        <f>J17/J8</f>
        <v>0.01789694924</v>
      </c>
      <c r="L17" s="4"/>
      <c r="M17" s="16">
        <f t="array" ref="M17">SUM(IF(MOD(ROW($M31:$M$355)-ROW(),14)=0,$M31:$M$355,0))</f>
        <v>106</v>
      </c>
      <c r="N17" s="17">
        <f>M17/M8</f>
        <v>0.007457961022</v>
      </c>
      <c r="O17" s="4"/>
    </row>
    <row r="18">
      <c r="A18" s="4"/>
      <c r="B18" s="15" t="s">
        <v>19</v>
      </c>
      <c r="C18" s="4"/>
      <c r="D18" s="16">
        <f t="array" ref="D18">SUM(IF(MOD(ROW($D32:$D$355)-ROW(),14)=0,$D32:$D$355,0))</f>
        <v>59</v>
      </c>
      <c r="E18" s="18">
        <f>D18/D8</f>
        <v>0.005898820236</v>
      </c>
      <c r="F18" s="4"/>
      <c r="G18" s="16">
        <f t="array" ref="G18">SUM(IF(MOD(ROW($G32:$G$355)-ROW(),14)=0,$G32:$G$355,0))</f>
        <v>200</v>
      </c>
      <c r="H18" s="18">
        <f>G18/G8</f>
        <v>0.005889454931</v>
      </c>
      <c r="I18" s="4"/>
      <c r="J18" s="16">
        <f t="array" ref="J18">SUM(IF(MOD(ROW($J32:$J$355)-ROW(),14)=0,$J32:$J$355,0))</f>
        <v>34</v>
      </c>
      <c r="K18" s="19">
        <f>J18/J8</f>
        <v>0.002165467168</v>
      </c>
      <c r="L18" s="4"/>
      <c r="M18" s="16">
        <f t="array" ref="M18">SUM(IF(MOD(ROW($M32:$M$355)-ROW(),14)=0,$M32:$M$355,0))</f>
        <v>12</v>
      </c>
      <c r="N18" s="19">
        <f>M18/M8</f>
        <v>0.0008442974741</v>
      </c>
      <c r="O18" s="4"/>
    </row>
    <row r="19">
      <c r="A19" s="4"/>
      <c r="B19" s="15" t="s">
        <v>20</v>
      </c>
      <c r="C19" s="4"/>
      <c r="D19" s="16"/>
      <c r="E19" s="19">
        <f>SUM(E16:E18)</f>
        <v>0.0650869826</v>
      </c>
      <c r="F19" s="4"/>
      <c r="G19" s="16"/>
      <c r="H19" s="18">
        <f>SUM(H16:H18)</f>
        <v>0.079124827</v>
      </c>
      <c r="I19" s="4"/>
      <c r="J19" s="16"/>
      <c r="K19" s="18">
        <f>SUM(K16:K18)</f>
        <v>0.07853002993</v>
      </c>
      <c r="L19" s="4"/>
      <c r="M19" s="16"/>
      <c r="N19" s="19">
        <f>SUM(N16:N18)</f>
        <v>0.03468655456</v>
      </c>
      <c r="O19" s="4"/>
    </row>
    <row r="20">
      <c r="A20" s="4"/>
      <c r="B20" s="15" t="s">
        <v>21</v>
      </c>
      <c r="C20" s="4"/>
      <c r="D20" s="20"/>
      <c r="E20" s="19">
        <f>SUM(E13:E15)</f>
        <v>0.9349130174</v>
      </c>
      <c r="F20" s="4"/>
      <c r="G20" s="20"/>
      <c r="H20" s="18">
        <f>SUM(H13:H15)</f>
        <v>0.920875173</v>
      </c>
      <c r="I20" s="4"/>
      <c r="J20" s="20"/>
      <c r="K20" s="18">
        <f>SUM(K13:K15)</f>
        <v>0.9214699701</v>
      </c>
      <c r="L20" s="4"/>
      <c r="M20" s="20"/>
      <c r="N20" s="19">
        <f>SUM(N12:N15)</f>
        <v>0.9653134454</v>
      </c>
      <c r="O20" s="4"/>
    </row>
    <row r="21">
      <c r="A21" s="21"/>
      <c r="B21" s="2"/>
      <c r="C21" s="21"/>
      <c r="D21" s="2"/>
      <c r="E21" s="2"/>
      <c r="F21" s="21"/>
      <c r="G21" s="3"/>
      <c r="H21" s="3"/>
      <c r="I21" s="21"/>
      <c r="J21" s="3"/>
      <c r="K21" s="3"/>
      <c r="L21" s="21"/>
      <c r="M21" s="3"/>
      <c r="N21" s="3"/>
      <c r="O21" s="21"/>
    </row>
    <row r="22">
      <c r="A22" s="22"/>
      <c r="B22" s="23" t="s">
        <v>22</v>
      </c>
      <c r="C22" s="22"/>
      <c r="D22" s="24">
        <f>SUM(D23:D32)</f>
        <v>10002</v>
      </c>
      <c r="E22" s="14"/>
      <c r="F22" s="22"/>
      <c r="G22" s="24">
        <f>SUM(G23:G32)</f>
        <v>13343</v>
      </c>
      <c r="H22" s="14"/>
      <c r="I22" s="22"/>
      <c r="J22" s="24">
        <f>SUM(J23:J32)</f>
        <v>10016</v>
      </c>
      <c r="K22" s="14"/>
      <c r="L22" s="22"/>
      <c r="M22" s="24">
        <f>SUM(M23:M32)</f>
        <v>14213</v>
      </c>
      <c r="N22" s="14"/>
      <c r="O22" s="22"/>
    </row>
    <row r="23">
      <c r="A23" s="25"/>
      <c r="B23" s="23" t="s">
        <v>10</v>
      </c>
      <c r="C23" s="25"/>
      <c r="D23" s="5">
        <v>0.0</v>
      </c>
      <c r="E23" s="26">
        <f>D23/D22</f>
        <v>0</v>
      </c>
      <c r="F23" s="25"/>
      <c r="G23" s="5">
        <v>0.0</v>
      </c>
      <c r="H23" s="26">
        <f>G23/G22</f>
        <v>0</v>
      </c>
      <c r="I23" s="25"/>
      <c r="J23" s="5">
        <v>0.0</v>
      </c>
      <c r="K23" s="26">
        <f>J23/J22</f>
        <v>0</v>
      </c>
      <c r="L23" s="25"/>
      <c r="M23" s="5">
        <v>0.0</v>
      </c>
      <c r="N23" s="26">
        <f>M23/M22</f>
        <v>0</v>
      </c>
      <c r="O23" s="25"/>
    </row>
    <row r="24">
      <c r="A24" s="25"/>
      <c r="B24" s="23" t="s">
        <v>11</v>
      </c>
      <c r="C24" s="25"/>
      <c r="D24" s="5">
        <v>0.0</v>
      </c>
      <c r="E24" s="26">
        <f>D24/D22</f>
        <v>0</v>
      </c>
      <c r="F24" s="25"/>
      <c r="G24" s="5">
        <v>0.0</v>
      </c>
      <c r="H24" s="26">
        <f>G24/G22</f>
        <v>0</v>
      </c>
      <c r="I24" s="25"/>
      <c r="J24" s="5">
        <v>0.0</v>
      </c>
      <c r="K24" s="26">
        <f>J24/J22</f>
        <v>0</v>
      </c>
      <c r="L24" s="25"/>
      <c r="M24" s="5">
        <v>0.0</v>
      </c>
      <c r="N24" s="26">
        <f>M24/M22</f>
        <v>0</v>
      </c>
      <c r="O24" s="25"/>
    </row>
    <row r="25">
      <c r="A25" s="25"/>
      <c r="B25" s="23" t="s">
        <v>12</v>
      </c>
      <c r="C25" s="25"/>
      <c r="D25" s="5">
        <v>0.0</v>
      </c>
      <c r="E25" s="26">
        <f>D25/D22</f>
        <v>0</v>
      </c>
      <c r="F25" s="25"/>
      <c r="G25" s="5">
        <v>0.0</v>
      </c>
      <c r="H25" s="26">
        <f>G25/G22</f>
        <v>0</v>
      </c>
      <c r="I25" s="25"/>
      <c r="J25" s="5">
        <v>0.0</v>
      </c>
      <c r="K25" s="26">
        <f>J25/J22</f>
        <v>0</v>
      </c>
      <c r="L25" s="25"/>
      <c r="M25" s="5">
        <v>0.0</v>
      </c>
      <c r="N25" s="26">
        <f>M25/M22</f>
        <v>0</v>
      </c>
      <c r="O25" s="25"/>
    </row>
    <row r="26">
      <c r="A26" s="25"/>
      <c r="B26" s="23" t="s">
        <v>13</v>
      </c>
      <c r="C26" s="25"/>
      <c r="D26" s="5">
        <v>0.0</v>
      </c>
      <c r="E26" s="26">
        <f>D26/D22</f>
        <v>0</v>
      </c>
      <c r="F26" s="25"/>
      <c r="G26" s="5">
        <v>0.0</v>
      </c>
      <c r="H26" s="26">
        <f>G26/G22</f>
        <v>0</v>
      </c>
      <c r="I26" s="25"/>
      <c r="J26" s="5">
        <v>0.0</v>
      </c>
      <c r="K26" s="26">
        <f>J26/J22</f>
        <v>0</v>
      </c>
      <c r="L26" s="25"/>
      <c r="M26" s="5">
        <v>5318.0</v>
      </c>
      <c r="N26" s="26">
        <f>M26/M22</f>
        <v>0.3741644973</v>
      </c>
      <c r="O26" s="25"/>
    </row>
    <row r="27">
      <c r="A27" s="25"/>
      <c r="B27" s="23" t="s">
        <v>14</v>
      </c>
      <c r="C27" s="25"/>
      <c r="D27" s="5">
        <v>6350.0</v>
      </c>
      <c r="E27" s="26">
        <f>D27/D22</f>
        <v>0.6348730254</v>
      </c>
      <c r="F27" s="25"/>
      <c r="G27" s="5">
        <v>7554.0</v>
      </c>
      <c r="H27" s="26">
        <f>G27/G22</f>
        <v>0.5661395488</v>
      </c>
      <c r="I27" s="25"/>
      <c r="J27" s="5">
        <v>5722.0</v>
      </c>
      <c r="K27" s="26">
        <f>J27/J22</f>
        <v>0.5712859425</v>
      </c>
      <c r="L27" s="25"/>
      <c r="M27" s="5">
        <v>6264.0</v>
      </c>
      <c r="N27" s="26">
        <f>M27/M22</f>
        <v>0.4407232815</v>
      </c>
      <c r="O27" s="25"/>
    </row>
    <row r="28">
      <c r="A28" s="25"/>
      <c r="B28" s="23" t="s">
        <v>15</v>
      </c>
      <c r="C28" s="25"/>
      <c r="D28" s="5">
        <v>1286.0</v>
      </c>
      <c r="E28" s="26">
        <f>D28/D22</f>
        <v>0.1285742851</v>
      </c>
      <c r="F28" s="25"/>
      <c r="G28" s="5">
        <v>2098.0</v>
      </c>
      <c r="H28" s="26">
        <f>G28/G22</f>
        <v>0.1572360039</v>
      </c>
      <c r="I28" s="25"/>
      <c r="J28" s="5">
        <v>1548.0</v>
      </c>
      <c r="K28" s="26">
        <f>J28/J22</f>
        <v>0.1545527157</v>
      </c>
      <c r="L28" s="25"/>
      <c r="M28" s="5">
        <v>946.0</v>
      </c>
      <c r="N28" s="26">
        <f>M28/M22</f>
        <v>0.06655878421</v>
      </c>
      <c r="O28" s="25"/>
    </row>
    <row r="29">
      <c r="A29" s="25"/>
      <c r="B29" s="23" t="s">
        <v>16</v>
      </c>
      <c r="C29" s="25"/>
      <c r="D29" s="5">
        <v>1715.0</v>
      </c>
      <c r="E29" s="26">
        <f>D29/D22</f>
        <v>0.1714657069</v>
      </c>
      <c r="F29" s="25"/>
      <c r="G29" s="5">
        <v>2669.0</v>
      </c>
      <c r="H29" s="26">
        <f>G29/G22</f>
        <v>0.2000299783</v>
      </c>
      <c r="I29" s="25"/>
      <c r="J29" s="5">
        <v>1969.0</v>
      </c>
      <c r="K29" s="26">
        <f>J29/J22</f>
        <v>0.1965854633</v>
      </c>
      <c r="L29" s="25"/>
      <c r="M29" s="5">
        <v>1192.0</v>
      </c>
      <c r="N29" s="26">
        <f>M29/M22</f>
        <v>0.08386688243</v>
      </c>
      <c r="O29" s="25"/>
    </row>
    <row r="30">
      <c r="A30" s="25"/>
      <c r="B30" s="23" t="s">
        <v>17</v>
      </c>
      <c r="C30" s="25"/>
      <c r="D30" s="5">
        <v>469.0</v>
      </c>
      <c r="E30" s="26">
        <f>D30/D22</f>
        <v>0.04689062188</v>
      </c>
      <c r="F30" s="25"/>
      <c r="G30" s="5">
        <v>759.0</v>
      </c>
      <c r="H30" s="26">
        <f>G30/G22</f>
        <v>0.05688375927</v>
      </c>
      <c r="I30" s="25"/>
      <c r="J30" s="5">
        <v>580.0</v>
      </c>
      <c r="K30" s="26">
        <f>J30/J22</f>
        <v>0.05790734824</v>
      </c>
      <c r="L30" s="25"/>
      <c r="M30" s="5">
        <v>375.0</v>
      </c>
      <c r="N30" s="26">
        <f>M30/M22</f>
        <v>0.02638429607</v>
      </c>
      <c r="O30" s="25"/>
    </row>
    <row r="31">
      <c r="A31" s="25"/>
      <c r="B31" s="23" t="s">
        <v>18</v>
      </c>
      <c r="C31" s="25"/>
      <c r="D31" s="5">
        <v>123.0</v>
      </c>
      <c r="E31" s="26">
        <f>D31/D22</f>
        <v>0.01229754049</v>
      </c>
      <c r="F31" s="25"/>
      <c r="G31" s="5">
        <v>184.0</v>
      </c>
      <c r="H31" s="26">
        <f>G31/G22</f>
        <v>0.01379000225</v>
      </c>
      <c r="I31" s="25"/>
      <c r="J31" s="5">
        <v>175.0</v>
      </c>
      <c r="K31" s="26">
        <f>J31/J22</f>
        <v>0.01747204473</v>
      </c>
      <c r="L31" s="25"/>
      <c r="M31" s="5">
        <v>106.0</v>
      </c>
      <c r="N31" s="26">
        <f>M31/M22</f>
        <v>0.007457961022</v>
      </c>
      <c r="O31" s="25"/>
    </row>
    <row r="32">
      <c r="A32" s="25"/>
      <c r="B32" s="23" t="s">
        <v>19</v>
      </c>
      <c r="C32" s="25"/>
      <c r="D32" s="5">
        <v>59.0</v>
      </c>
      <c r="E32" s="27">
        <f>D32/D22</f>
        <v>0.005898820236</v>
      </c>
      <c r="F32" s="25"/>
      <c r="G32" s="5">
        <v>79.0</v>
      </c>
      <c r="H32" s="27">
        <f>G32/G22</f>
        <v>0.005920707487</v>
      </c>
      <c r="I32" s="25"/>
      <c r="J32" s="5">
        <v>22.0</v>
      </c>
      <c r="K32" s="28">
        <f>J32/J22</f>
        <v>0.002196485623</v>
      </c>
      <c r="L32" s="25"/>
      <c r="M32" s="5">
        <v>12.0</v>
      </c>
      <c r="N32" s="28">
        <f>M32/M22</f>
        <v>0.0008442974741</v>
      </c>
      <c r="O32" s="25"/>
    </row>
    <row r="33">
      <c r="A33" s="25"/>
      <c r="B33" s="23" t="s">
        <v>20</v>
      </c>
      <c r="C33" s="25"/>
      <c r="D33" s="5"/>
      <c r="E33" s="27">
        <f>SUM(E30:E32)</f>
        <v>0.0650869826</v>
      </c>
      <c r="F33" s="25"/>
      <c r="G33" s="5"/>
      <c r="H33" s="27">
        <f>SUM(H30:H32)</f>
        <v>0.07659446901</v>
      </c>
      <c r="I33" s="25"/>
      <c r="J33" s="5"/>
      <c r="K33" s="27">
        <f>SUM(K30:K32)</f>
        <v>0.07757587859</v>
      </c>
      <c r="L33" s="25"/>
      <c r="M33" s="5"/>
      <c r="N33" s="27">
        <f>SUM(N30:N32)</f>
        <v>0.03468655456</v>
      </c>
      <c r="O33" s="25"/>
    </row>
    <row r="34">
      <c r="A34" s="29"/>
      <c r="B34" s="23" t="s">
        <v>21</v>
      </c>
      <c r="C34" s="29"/>
      <c r="D34" s="30"/>
      <c r="E34" s="27">
        <f>SUM(E27:E29)</f>
        <v>0.9349130174</v>
      </c>
      <c r="F34" s="29"/>
      <c r="G34" s="30"/>
      <c r="H34" s="27">
        <f>SUM(H27:H29)</f>
        <v>0.923405531</v>
      </c>
      <c r="I34" s="29"/>
      <c r="J34" s="30"/>
      <c r="K34" s="27">
        <f>SUM(K27:K29)</f>
        <v>0.9224241214</v>
      </c>
      <c r="L34" s="29"/>
      <c r="M34" s="30"/>
      <c r="N34" s="27">
        <f>SUM(N26:N29)</f>
        <v>0.9653134454</v>
      </c>
      <c r="O34" s="29"/>
    </row>
    <row r="35">
      <c r="A35" s="31"/>
      <c r="B35" s="23"/>
      <c r="C35" s="31"/>
      <c r="D35" s="32"/>
      <c r="E35" s="33"/>
      <c r="F35" s="34"/>
      <c r="G35" s="35"/>
      <c r="H35" s="36"/>
      <c r="I35" s="21"/>
      <c r="J35" s="35"/>
      <c r="K35" s="36"/>
      <c r="L35" s="21"/>
      <c r="M35" s="35"/>
      <c r="N35" s="36"/>
      <c r="O35" s="21"/>
    </row>
    <row r="36">
      <c r="A36" s="22"/>
      <c r="B36" s="23" t="s">
        <v>22</v>
      </c>
      <c r="C36" s="22"/>
      <c r="D36" s="24">
        <f>SUM(D37:D46)</f>
        <v>0</v>
      </c>
      <c r="E36" s="14"/>
      <c r="F36" s="22"/>
      <c r="G36" s="24">
        <f>SUM(G37:G46)</f>
        <v>7573</v>
      </c>
      <c r="H36" s="14"/>
      <c r="I36" s="37"/>
      <c r="J36" s="24">
        <f>SUM(J37:J46)</f>
        <v>5685</v>
      </c>
      <c r="K36" s="14"/>
      <c r="L36" s="37"/>
      <c r="M36" s="24">
        <f>SUM(M37:M46)</f>
        <v>0</v>
      </c>
      <c r="N36" s="14"/>
      <c r="O36" s="37"/>
    </row>
    <row r="37">
      <c r="A37" s="25"/>
      <c r="B37" s="23" t="s">
        <v>10</v>
      </c>
      <c r="C37" s="25"/>
      <c r="D37" s="5">
        <v>0.0</v>
      </c>
      <c r="E37" s="26" t="str">
        <f>D37/D36</f>
        <v>#DIV/0!</v>
      </c>
      <c r="F37" s="25"/>
      <c r="G37" s="5">
        <v>0.0</v>
      </c>
      <c r="H37" s="26">
        <f>G37/G36</f>
        <v>0</v>
      </c>
      <c r="I37" s="37"/>
      <c r="J37" s="5">
        <v>0.0</v>
      </c>
      <c r="K37" s="26">
        <f>J37/J36</f>
        <v>0</v>
      </c>
      <c r="L37" s="37"/>
      <c r="M37" s="5">
        <v>0.0</v>
      </c>
      <c r="N37" s="26" t="str">
        <f>M37/M36</f>
        <v>#DIV/0!</v>
      </c>
      <c r="O37" s="37"/>
    </row>
    <row r="38">
      <c r="A38" s="25"/>
      <c r="B38" s="23" t="s">
        <v>11</v>
      </c>
      <c r="C38" s="25"/>
      <c r="D38" s="5">
        <v>0.0</v>
      </c>
      <c r="E38" s="26" t="str">
        <f>D38/D36</f>
        <v>#DIV/0!</v>
      </c>
      <c r="F38" s="25"/>
      <c r="G38" s="5">
        <v>0.0</v>
      </c>
      <c r="H38" s="26">
        <f>G38/G36</f>
        <v>0</v>
      </c>
      <c r="I38" s="37"/>
      <c r="J38" s="5">
        <v>0.0</v>
      </c>
      <c r="K38" s="26">
        <f>J38/J36</f>
        <v>0</v>
      </c>
      <c r="L38" s="37"/>
      <c r="M38" s="5">
        <v>0.0</v>
      </c>
      <c r="N38" s="26" t="str">
        <f>M38/M36</f>
        <v>#DIV/0!</v>
      </c>
      <c r="O38" s="37"/>
    </row>
    <row r="39">
      <c r="A39" s="25"/>
      <c r="B39" s="23" t="s">
        <v>12</v>
      </c>
      <c r="C39" s="25"/>
      <c r="D39" s="5">
        <v>0.0</v>
      </c>
      <c r="E39" s="26" t="str">
        <f>D39/D36</f>
        <v>#DIV/0!</v>
      </c>
      <c r="F39" s="25"/>
      <c r="G39" s="5">
        <v>0.0</v>
      </c>
      <c r="H39" s="26">
        <f>G39/G36</f>
        <v>0</v>
      </c>
      <c r="I39" s="37"/>
      <c r="J39" s="5">
        <v>0.0</v>
      </c>
      <c r="K39" s="26">
        <f>J39/J36</f>
        <v>0</v>
      </c>
      <c r="L39" s="37"/>
      <c r="M39" s="5">
        <v>0.0</v>
      </c>
      <c r="N39" s="26" t="str">
        <f>M39/M36</f>
        <v>#DIV/0!</v>
      </c>
      <c r="O39" s="37"/>
    </row>
    <row r="40">
      <c r="A40" s="25"/>
      <c r="B40" s="23" t="s">
        <v>13</v>
      </c>
      <c r="C40" s="25"/>
      <c r="D40" s="5">
        <v>0.0</v>
      </c>
      <c r="E40" s="26" t="str">
        <f>D40/D36</f>
        <v>#DIV/0!</v>
      </c>
      <c r="F40" s="25"/>
      <c r="G40" s="5">
        <v>0.0</v>
      </c>
      <c r="H40" s="26">
        <f>G40/G36</f>
        <v>0</v>
      </c>
      <c r="I40" s="37"/>
      <c r="J40" s="5">
        <v>0.0</v>
      </c>
      <c r="K40" s="26">
        <f>J40/J36</f>
        <v>0</v>
      </c>
      <c r="L40" s="37"/>
      <c r="M40" s="5">
        <v>0.0</v>
      </c>
      <c r="N40" s="26" t="str">
        <f>M40/M36</f>
        <v>#DIV/0!</v>
      </c>
      <c r="O40" s="37"/>
    </row>
    <row r="41">
      <c r="A41" s="25"/>
      <c r="B41" s="23" t="s">
        <v>14</v>
      </c>
      <c r="C41" s="25"/>
      <c r="D41" s="5">
        <v>0.0</v>
      </c>
      <c r="E41" s="26" t="str">
        <f>D41/D36</f>
        <v>#DIV/0!</v>
      </c>
      <c r="F41" s="25"/>
      <c r="G41" s="5">
        <v>4235.0</v>
      </c>
      <c r="H41" s="26">
        <f>G41/G36</f>
        <v>0.5592235574</v>
      </c>
      <c r="I41" s="37"/>
      <c r="J41" s="5">
        <v>3198.0</v>
      </c>
      <c r="K41" s="26">
        <f>J41/J36</f>
        <v>0.5625329815</v>
      </c>
      <c r="L41" s="37"/>
      <c r="M41" s="5">
        <v>0.0</v>
      </c>
      <c r="N41" s="26" t="str">
        <f>M41/M36</f>
        <v>#DIV/0!</v>
      </c>
      <c r="O41" s="37"/>
    </row>
    <row r="42">
      <c r="A42" s="25"/>
      <c r="B42" s="23" t="s">
        <v>15</v>
      </c>
      <c r="C42" s="25"/>
      <c r="D42" s="5">
        <v>0.0</v>
      </c>
      <c r="E42" s="26" t="str">
        <f>D42/D36</f>
        <v>#DIV/0!</v>
      </c>
      <c r="F42" s="25"/>
      <c r="G42" s="5">
        <v>1208.0</v>
      </c>
      <c r="H42" s="26">
        <f>G42/G36</f>
        <v>0.1595140631</v>
      </c>
      <c r="I42" s="37"/>
      <c r="J42" s="5">
        <v>891.0</v>
      </c>
      <c r="K42" s="26">
        <f>J42/J36</f>
        <v>0.1567282322</v>
      </c>
      <c r="L42" s="37"/>
      <c r="M42" s="5">
        <v>0.0</v>
      </c>
      <c r="N42" s="26" t="str">
        <f>M42/M36</f>
        <v>#DIV/0!</v>
      </c>
      <c r="O42" s="37"/>
    </row>
    <row r="43">
      <c r="A43" s="25"/>
      <c r="B43" s="23" t="s">
        <v>16</v>
      </c>
      <c r="C43" s="25"/>
      <c r="D43" s="5">
        <v>0.0</v>
      </c>
      <c r="E43" s="26" t="str">
        <f>D43/D36</f>
        <v>#DIV/0!</v>
      </c>
      <c r="F43" s="25"/>
      <c r="G43" s="5">
        <v>1511.0</v>
      </c>
      <c r="H43" s="26">
        <f>G43/G36</f>
        <v>0.199524627</v>
      </c>
      <c r="I43" s="37"/>
      <c r="J43" s="5">
        <v>1140.0</v>
      </c>
      <c r="K43" s="26">
        <f>J43/J36</f>
        <v>0.2005277045</v>
      </c>
      <c r="L43" s="37"/>
      <c r="M43" s="5">
        <v>0.0</v>
      </c>
      <c r="N43" s="26" t="str">
        <f>M43/M36</f>
        <v>#DIV/0!</v>
      </c>
      <c r="O43" s="37"/>
    </row>
    <row r="44">
      <c r="A44" s="25"/>
      <c r="B44" s="23" t="s">
        <v>17</v>
      </c>
      <c r="C44" s="25"/>
      <c r="D44" s="5">
        <v>0.0</v>
      </c>
      <c r="E44" s="26" t="str">
        <f>D44/D36</f>
        <v>#DIV/0!</v>
      </c>
      <c r="F44" s="25"/>
      <c r="G44" s="5">
        <v>477.0</v>
      </c>
      <c r="H44" s="26">
        <f>G44/G36</f>
        <v>0.06298692724</v>
      </c>
      <c r="I44" s="37"/>
      <c r="J44" s="5">
        <v>338.0</v>
      </c>
      <c r="K44" s="26">
        <f>J44/J36</f>
        <v>0.05945470536</v>
      </c>
      <c r="L44" s="37"/>
      <c r="M44" s="5">
        <v>0.0</v>
      </c>
      <c r="N44" s="26" t="str">
        <f>M44/M36</f>
        <v>#DIV/0!</v>
      </c>
      <c r="O44" s="37"/>
    </row>
    <row r="45">
      <c r="A45" s="25"/>
      <c r="B45" s="23" t="s">
        <v>18</v>
      </c>
      <c r="C45" s="25"/>
      <c r="D45" s="5">
        <v>0.0</v>
      </c>
      <c r="E45" s="26" t="str">
        <f>D45/D36</f>
        <v>#DIV/0!</v>
      </c>
      <c r="F45" s="25"/>
      <c r="G45" s="5">
        <v>98.0</v>
      </c>
      <c r="H45" s="26">
        <f>G45/G36</f>
        <v>0.01294071042</v>
      </c>
      <c r="I45" s="37"/>
      <c r="J45" s="5">
        <v>106.0</v>
      </c>
      <c r="K45" s="26">
        <f>J45/J36</f>
        <v>0.01864555849</v>
      </c>
      <c r="L45" s="37"/>
      <c r="M45" s="5">
        <v>0.0</v>
      </c>
      <c r="N45" s="26" t="str">
        <f>M45/M36</f>
        <v>#DIV/0!</v>
      </c>
      <c r="O45" s="37"/>
    </row>
    <row r="46">
      <c r="A46" s="25"/>
      <c r="B46" s="23" t="s">
        <v>19</v>
      </c>
      <c r="C46" s="25"/>
      <c r="D46" s="5">
        <v>0.0</v>
      </c>
      <c r="E46" s="27" t="str">
        <f>D46/D36</f>
        <v>#DIV/0!</v>
      </c>
      <c r="F46" s="25"/>
      <c r="G46" s="5">
        <v>44.0</v>
      </c>
      <c r="H46" s="27">
        <f>G46/G36</f>
        <v>0.005810114882</v>
      </c>
      <c r="I46" s="37"/>
      <c r="J46" s="5">
        <v>12.0</v>
      </c>
      <c r="K46" s="28">
        <f>J46/J36</f>
        <v>0.002110817942</v>
      </c>
      <c r="L46" s="37"/>
      <c r="M46" s="5">
        <v>0.0</v>
      </c>
      <c r="N46" s="28" t="str">
        <f>M46/M36</f>
        <v>#DIV/0!</v>
      </c>
      <c r="O46" s="37"/>
    </row>
    <row r="47">
      <c r="A47" s="25"/>
      <c r="B47" s="23" t="s">
        <v>20</v>
      </c>
      <c r="C47" s="25"/>
      <c r="D47" s="5"/>
      <c r="E47" s="27" t="str">
        <f>SUM(E44:E46)</f>
        <v>#DIV/0!</v>
      </c>
      <c r="F47" s="25"/>
      <c r="G47" s="5"/>
      <c r="H47" s="27">
        <f>SUM(H44:H46)</f>
        <v>0.08173775254</v>
      </c>
      <c r="I47" s="37"/>
      <c r="J47" s="5"/>
      <c r="K47" s="27">
        <f>SUM(K44:K46)</f>
        <v>0.08021108179</v>
      </c>
      <c r="L47" s="37"/>
      <c r="M47" s="5"/>
      <c r="N47" s="27" t="str">
        <f>SUM(N44:N46)</f>
        <v>#DIV/0!</v>
      </c>
      <c r="O47" s="37"/>
    </row>
    <row r="48">
      <c r="A48" s="29"/>
      <c r="B48" s="23" t="s">
        <v>21</v>
      </c>
      <c r="C48" s="29"/>
      <c r="D48" s="30"/>
      <c r="E48" s="38" t="str">
        <f>SUM(E41:E43)</f>
        <v>#DIV/0!</v>
      </c>
      <c r="F48" s="29"/>
      <c r="G48" s="30"/>
      <c r="H48" s="27">
        <f>SUM(H41:H43)</f>
        <v>0.9182622475</v>
      </c>
      <c r="I48" s="39"/>
      <c r="J48" s="30"/>
      <c r="K48" s="27">
        <f>SUM(K41:K43)</f>
        <v>0.9197889182</v>
      </c>
      <c r="L48" s="39"/>
      <c r="M48" s="30"/>
      <c r="N48" s="38" t="str">
        <f>SUM(N40:N43)</f>
        <v>#DIV/0!</v>
      </c>
      <c r="O48" s="39"/>
    </row>
    <row r="49">
      <c r="A49" s="31"/>
      <c r="B49" s="23"/>
      <c r="C49" s="31"/>
      <c r="D49" s="32"/>
      <c r="E49" s="33"/>
      <c r="F49" s="31"/>
      <c r="G49" s="32"/>
      <c r="H49" s="33"/>
      <c r="I49" s="40"/>
      <c r="J49" s="41"/>
      <c r="K49" s="42"/>
      <c r="L49" s="43"/>
      <c r="M49" s="41"/>
      <c r="N49" s="42"/>
      <c r="O49" s="43"/>
    </row>
    <row r="50">
      <c r="A50" s="22"/>
      <c r="B50" s="23" t="s">
        <v>22</v>
      </c>
      <c r="C50" s="22"/>
      <c r="D50" s="24">
        <f>SUM(D51:D60)</f>
        <v>0</v>
      </c>
      <c r="E50" s="14"/>
      <c r="F50" s="22"/>
      <c r="G50" s="24">
        <f>SUM(G51:G60)</f>
        <v>13043</v>
      </c>
      <c r="H50" s="14"/>
      <c r="I50" s="37"/>
      <c r="J50" s="24">
        <f>SUM(J51:J60)</f>
        <v>0</v>
      </c>
      <c r="K50" s="14"/>
      <c r="L50" s="37"/>
      <c r="M50" s="24">
        <f>SUM(M51:M60)</f>
        <v>0</v>
      </c>
      <c r="N50" s="14"/>
      <c r="O50" s="37"/>
    </row>
    <row r="51">
      <c r="A51" s="25"/>
      <c r="B51" s="23" t="s">
        <v>10</v>
      </c>
      <c r="C51" s="25"/>
      <c r="D51" s="5">
        <v>0.0</v>
      </c>
      <c r="E51" s="26" t="str">
        <f>D51/D50</f>
        <v>#DIV/0!</v>
      </c>
      <c r="F51" s="25"/>
      <c r="G51" s="5">
        <v>0.0</v>
      </c>
      <c r="H51" s="26">
        <f>G51/G50</f>
        <v>0</v>
      </c>
      <c r="I51" s="37"/>
      <c r="J51" s="5">
        <v>0.0</v>
      </c>
      <c r="K51" s="26" t="str">
        <f>J51/J50</f>
        <v>#DIV/0!</v>
      </c>
      <c r="L51" s="37"/>
      <c r="M51" s="5">
        <v>0.0</v>
      </c>
      <c r="N51" s="26" t="str">
        <f>M51/M50</f>
        <v>#DIV/0!</v>
      </c>
      <c r="O51" s="37"/>
    </row>
    <row r="52">
      <c r="A52" s="25"/>
      <c r="B52" s="23" t="s">
        <v>11</v>
      </c>
      <c r="C52" s="25"/>
      <c r="D52" s="5">
        <v>0.0</v>
      </c>
      <c r="E52" s="26" t="str">
        <f>D52/D50</f>
        <v>#DIV/0!</v>
      </c>
      <c r="F52" s="25"/>
      <c r="G52" s="5">
        <v>0.0</v>
      </c>
      <c r="H52" s="26">
        <f>G52/G50</f>
        <v>0</v>
      </c>
      <c r="I52" s="37"/>
      <c r="J52" s="5">
        <v>0.0</v>
      </c>
      <c r="K52" s="26" t="str">
        <f>J52/J50</f>
        <v>#DIV/0!</v>
      </c>
      <c r="L52" s="37"/>
      <c r="M52" s="5">
        <v>0.0</v>
      </c>
      <c r="N52" s="26" t="str">
        <f>M52/M50</f>
        <v>#DIV/0!</v>
      </c>
      <c r="O52" s="37"/>
    </row>
    <row r="53">
      <c r="A53" s="25"/>
      <c r="B53" s="23" t="s">
        <v>12</v>
      </c>
      <c r="C53" s="25"/>
      <c r="D53" s="5">
        <v>0.0</v>
      </c>
      <c r="E53" s="26" t="str">
        <f>D53/D50</f>
        <v>#DIV/0!</v>
      </c>
      <c r="F53" s="25"/>
      <c r="G53" s="5">
        <v>0.0</v>
      </c>
      <c r="H53" s="26">
        <f>G53/G50</f>
        <v>0</v>
      </c>
      <c r="I53" s="37"/>
      <c r="J53" s="5">
        <v>0.0</v>
      </c>
      <c r="K53" s="26" t="str">
        <f>J53/J50</f>
        <v>#DIV/0!</v>
      </c>
      <c r="L53" s="37"/>
      <c r="M53" s="5">
        <v>0.0</v>
      </c>
      <c r="N53" s="26" t="str">
        <f>M53/M50</f>
        <v>#DIV/0!</v>
      </c>
      <c r="O53" s="37"/>
    </row>
    <row r="54">
      <c r="A54" s="25"/>
      <c r="B54" s="23" t="s">
        <v>13</v>
      </c>
      <c r="C54" s="25"/>
      <c r="D54" s="5">
        <v>0.0</v>
      </c>
      <c r="E54" s="26" t="str">
        <f>D54/D50</f>
        <v>#DIV/0!</v>
      </c>
      <c r="F54" s="25"/>
      <c r="G54" s="5">
        <v>0.0</v>
      </c>
      <c r="H54" s="26">
        <f>G54/G50</f>
        <v>0</v>
      </c>
      <c r="I54" s="37"/>
      <c r="J54" s="5">
        <v>0.0</v>
      </c>
      <c r="K54" s="26" t="str">
        <f>J54/J50</f>
        <v>#DIV/0!</v>
      </c>
      <c r="L54" s="37"/>
      <c r="M54" s="5">
        <v>0.0</v>
      </c>
      <c r="N54" s="26" t="str">
        <f>M54/M50</f>
        <v>#DIV/0!</v>
      </c>
      <c r="O54" s="37"/>
    </row>
    <row r="55">
      <c r="A55" s="25"/>
      <c r="B55" s="23" t="s">
        <v>14</v>
      </c>
      <c r="C55" s="25"/>
      <c r="D55" s="5">
        <v>0.0</v>
      </c>
      <c r="E55" s="26" t="str">
        <f>D55/D50</f>
        <v>#DIV/0!</v>
      </c>
      <c r="F55" s="25"/>
      <c r="G55" s="5">
        <v>7436.0</v>
      </c>
      <c r="H55" s="26">
        <f>G55/G50</f>
        <v>0.5701142375</v>
      </c>
      <c r="I55" s="37"/>
      <c r="J55" s="5">
        <v>0.0</v>
      </c>
      <c r="K55" s="26" t="str">
        <f>J55/J50</f>
        <v>#DIV/0!</v>
      </c>
      <c r="L55" s="37"/>
      <c r="M55" s="5">
        <v>0.0</v>
      </c>
      <c r="N55" s="26" t="str">
        <f>M55/M50</f>
        <v>#DIV/0!</v>
      </c>
      <c r="O55" s="37"/>
    </row>
    <row r="56">
      <c r="A56" s="25"/>
      <c r="B56" s="23" t="s">
        <v>15</v>
      </c>
      <c r="C56" s="25"/>
      <c r="D56" s="5">
        <v>0.0</v>
      </c>
      <c r="E56" s="26" t="str">
        <f>D56/D50</f>
        <v>#DIV/0!</v>
      </c>
      <c r="F56" s="25"/>
      <c r="G56" s="5">
        <v>2021.0</v>
      </c>
      <c r="H56" s="26">
        <f>G56/G50</f>
        <v>0.1549490148</v>
      </c>
      <c r="I56" s="37"/>
      <c r="J56" s="5">
        <v>0.0</v>
      </c>
      <c r="K56" s="26" t="str">
        <f>J56/J50</f>
        <v>#DIV/0!</v>
      </c>
      <c r="L56" s="37"/>
      <c r="M56" s="5">
        <v>0.0</v>
      </c>
      <c r="N56" s="26" t="str">
        <f>M56/M50</f>
        <v>#DIV/0!</v>
      </c>
      <c r="O56" s="37"/>
    </row>
    <row r="57">
      <c r="A57" s="25"/>
      <c r="B57" s="23" t="s">
        <v>16</v>
      </c>
      <c r="C57" s="25"/>
      <c r="D57" s="5">
        <v>0.0</v>
      </c>
      <c r="E57" s="26" t="str">
        <f>D57/D50</f>
        <v>#DIV/0!</v>
      </c>
      <c r="F57" s="25"/>
      <c r="G57" s="5">
        <v>2540.0</v>
      </c>
      <c r="H57" s="26">
        <f>G57/G50</f>
        <v>0.1947404738</v>
      </c>
      <c r="I57" s="37"/>
      <c r="J57" s="5">
        <v>0.0</v>
      </c>
      <c r="K57" s="26" t="str">
        <f>J57/J50</f>
        <v>#DIV/0!</v>
      </c>
      <c r="L57" s="37"/>
      <c r="M57" s="5">
        <v>0.0</v>
      </c>
      <c r="N57" s="26" t="str">
        <f>M57/M50</f>
        <v>#DIV/0!</v>
      </c>
      <c r="O57" s="37"/>
    </row>
    <row r="58">
      <c r="A58" s="25"/>
      <c r="B58" s="23" t="s">
        <v>17</v>
      </c>
      <c r="C58" s="25"/>
      <c r="D58" s="5">
        <v>0.0</v>
      </c>
      <c r="E58" s="26" t="str">
        <f>D58/D50</f>
        <v>#DIV/0!</v>
      </c>
      <c r="F58" s="25"/>
      <c r="G58" s="5">
        <v>796.0</v>
      </c>
      <c r="H58" s="26">
        <f>G58/G50</f>
        <v>0.06102890439</v>
      </c>
      <c r="I58" s="37"/>
      <c r="J58" s="5">
        <v>0.0</v>
      </c>
      <c r="K58" s="26" t="str">
        <f>J58/J50</f>
        <v>#DIV/0!</v>
      </c>
      <c r="L58" s="37"/>
      <c r="M58" s="5">
        <v>0.0</v>
      </c>
      <c r="N58" s="26" t="str">
        <f>M58/M50</f>
        <v>#DIV/0!</v>
      </c>
      <c r="O58" s="37"/>
    </row>
    <row r="59">
      <c r="A59" s="25"/>
      <c r="B59" s="23" t="s">
        <v>18</v>
      </c>
      <c r="C59" s="25"/>
      <c r="D59" s="5">
        <v>0.0</v>
      </c>
      <c r="E59" s="26" t="str">
        <f>D59/D50</f>
        <v>#DIV/0!</v>
      </c>
      <c r="F59" s="25"/>
      <c r="G59" s="5">
        <v>173.0</v>
      </c>
      <c r="H59" s="26">
        <f>G59/G50</f>
        <v>0.01326381967</v>
      </c>
      <c r="I59" s="37"/>
      <c r="J59" s="5">
        <v>0.0</v>
      </c>
      <c r="K59" s="26" t="str">
        <f>J59/J50</f>
        <v>#DIV/0!</v>
      </c>
      <c r="L59" s="37"/>
      <c r="M59" s="5">
        <v>0.0</v>
      </c>
      <c r="N59" s="26" t="str">
        <f>M59/M50</f>
        <v>#DIV/0!</v>
      </c>
      <c r="O59" s="37"/>
    </row>
    <row r="60">
      <c r="A60" s="25"/>
      <c r="B60" s="23" t="s">
        <v>19</v>
      </c>
      <c r="C60" s="25"/>
      <c r="D60" s="5">
        <v>0.0</v>
      </c>
      <c r="E60" s="27" t="str">
        <f>D60/D50</f>
        <v>#DIV/0!</v>
      </c>
      <c r="F60" s="25"/>
      <c r="G60" s="5">
        <v>77.0</v>
      </c>
      <c r="H60" s="27">
        <f>G60/G50</f>
        <v>0.005903549797</v>
      </c>
      <c r="I60" s="37"/>
      <c r="J60" s="5">
        <v>0.0</v>
      </c>
      <c r="K60" s="27" t="str">
        <f>J60/J50</f>
        <v>#DIV/0!</v>
      </c>
      <c r="L60" s="37"/>
      <c r="M60" s="5">
        <v>0.0</v>
      </c>
      <c r="N60" s="27" t="str">
        <f>M60/M50</f>
        <v>#DIV/0!</v>
      </c>
      <c r="O60" s="37"/>
    </row>
    <row r="61">
      <c r="A61" s="25"/>
      <c r="B61" s="23" t="s">
        <v>20</v>
      </c>
      <c r="C61" s="25"/>
      <c r="D61" s="5"/>
      <c r="E61" s="27" t="str">
        <f>SUM(E58:E60)</f>
        <v>#DIV/0!</v>
      </c>
      <c r="F61" s="25"/>
      <c r="G61" s="5"/>
      <c r="H61" s="27">
        <f>SUM(H58:H60)</f>
        <v>0.08019627386</v>
      </c>
      <c r="I61" s="37"/>
      <c r="J61" s="5"/>
      <c r="K61" s="27" t="str">
        <f>SUM(K58:K60)</f>
        <v>#DIV/0!</v>
      </c>
      <c r="L61" s="37"/>
      <c r="M61" s="5"/>
      <c r="N61" s="27" t="str">
        <f>SUM(N58:N60)</f>
        <v>#DIV/0!</v>
      </c>
      <c r="O61" s="37"/>
    </row>
    <row r="62">
      <c r="A62" s="29"/>
      <c r="B62" s="23" t="s">
        <v>21</v>
      </c>
      <c r="C62" s="29"/>
      <c r="D62" s="30"/>
      <c r="E62" s="38" t="str">
        <f>SUM(E55:E57)</f>
        <v>#DIV/0!</v>
      </c>
      <c r="F62" s="29"/>
      <c r="G62" s="30"/>
      <c r="H62" s="27">
        <f>SUM(H55:H57)</f>
        <v>0.9198037261</v>
      </c>
      <c r="I62" s="39"/>
      <c r="J62" s="30"/>
      <c r="K62" s="38" t="str">
        <f>SUM(K55:K57)</f>
        <v>#DIV/0!</v>
      </c>
      <c r="L62" s="39"/>
      <c r="M62" s="30"/>
      <c r="N62" s="38" t="str">
        <f>SUM(N54:N57)</f>
        <v>#DIV/0!</v>
      </c>
      <c r="O62" s="39"/>
    </row>
    <row r="63">
      <c r="A63" s="31"/>
      <c r="B63" s="23"/>
      <c r="C63" s="31"/>
      <c r="D63" s="32"/>
      <c r="E63" s="33"/>
      <c r="F63" s="31"/>
      <c r="G63" s="32"/>
      <c r="H63" s="33"/>
      <c r="I63" s="40"/>
      <c r="J63" s="41"/>
      <c r="K63" s="42"/>
      <c r="L63" s="43"/>
      <c r="M63" s="41"/>
      <c r="N63" s="42"/>
      <c r="O63" s="43"/>
    </row>
    <row r="64">
      <c r="A64" s="22"/>
      <c r="B64" s="23" t="s">
        <v>22</v>
      </c>
      <c r="C64" s="22"/>
      <c r="D64" s="24">
        <f>SUM(D65:D74)</f>
        <v>0</v>
      </c>
      <c r="E64" s="14"/>
      <c r="F64" s="22"/>
      <c r="G64" s="24">
        <f>SUM(G65:G74)</f>
        <v>0</v>
      </c>
      <c r="H64" s="14"/>
      <c r="I64" s="37"/>
      <c r="J64" s="24">
        <f>SUM(J65:J74)</f>
        <v>0</v>
      </c>
      <c r="K64" s="14"/>
      <c r="L64" s="37"/>
      <c r="M64" s="24">
        <f>SUM(M65:M74)</f>
        <v>0</v>
      </c>
      <c r="N64" s="14"/>
      <c r="O64" s="37"/>
    </row>
    <row r="65">
      <c r="A65" s="25"/>
      <c r="B65" s="23" t="s">
        <v>10</v>
      </c>
      <c r="C65" s="25"/>
      <c r="D65" s="5">
        <v>0.0</v>
      </c>
      <c r="E65" s="26" t="str">
        <f>D65/D64</f>
        <v>#DIV/0!</v>
      </c>
      <c r="F65" s="25"/>
      <c r="G65" s="5">
        <v>0.0</v>
      </c>
      <c r="H65" s="26" t="str">
        <f>G65/G64</f>
        <v>#DIV/0!</v>
      </c>
      <c r="I65" s="37"/>
      <c r="J65" s="5">
        <v>0.0</v>
      </c>
      <c r="K65" s="26" t="str">
        <f>J65/J64</f>
        <v>#DIV/0!</v>
      </c>
      <c r="L65" s="37"/>
      <c r="M65" s="5">
        <v>0.0</v>
      </c>
      <c r="N65" s="26" t="str">
        <f>M65/M64</f>
        <v>#DIV/0!</v>
      </c>
      <c r="O65" s="37"/>
    </row>
    <row r="66">
      <c r="A66" s="25"/>
      <c r="B66" s="23" t="s">
        <v>11</v>
      </c>
      <c r="C66" s="25"/>
      <c r="D66" s="5">
        <v>0.0</v>
      </c>
      <c r="E66" s="26" t="str">
        <f>D66/D64</f>
        <v>#DIV/0!</v>
      </c>
      <c r="F66" s="25"/>
      <c r="G66" s="5">
        <v>0.0</v>
      </c>
      <c r="H66" s="26" t="str">
        <f>G66/G64</f>
        <v>#DIV/0!</v>
      </c>
      <c r="I66" s="37"/>
      <c r="J66" s="5">
        <v>0.0</v>
      </c>
      <c r="K66" s="26" t="str">
        <f>J66/J64</f>
        <v>#DIV/0!</v>
      </c>
      <c r="L66" s="37"/>
      <c r="M66" s="5">
        <v>0.0</v>
      </c>
      <c r="N66" s="26" t="str">
        <f>M66/M64</f>
        <v>#DIV/0!</v>
      </c>
      <c r="O66" s="37"/>
    </row>
    <row r="67">
      <c r="A67" s="25"/>
      <c r="B67" s="23" t="s">
        <v>12</v>
      </c>
      <c r="C67" s="25"/>
      <c r="D67" s="5">
        <v>0.0</v>
      </c>
      <c r="E67" s="26" t="str">
        <f>D67/D64</f>
        <v>#DIV/0!</v>
      </c>
      <c r="F67" s="25"/>
      <c r="G67" s="5">
        <v>0.0</v>
      </c>
      <c r="H67" s="26" t="str">
        <f>G67/G64</f>
        <v>#DIV/0!</v>
      </c>
      <c r="I67" s="37"/>
      <c r="J67" s="5">
        <v>0.0</v>
      </c>
      <c r="K67" s="26" t="str">
        <f>J67/J64</f>
        <v>#DIV/0!</v>
      </c>
      <c r="L67" s="37"/>
      <c r="M67" s="5">
        <v>0.0</v>
      </c>
      <c r="N67" s="26" t="str">
        <f>M67/M64</f>
        <v>#DIV/0!</v>
      </c>
      <c r="O67" s="37"/>
    </row>
    <row r="68">
      <c r="A68" s="25"/>
      <c r="B68" s="23" t="s">
        <v>13</v>
      </c>
      <c r="C68" s="25"/>
      <c r="D68" s="5">
        <v>0.0</v>
      </c>
      <c r="E68" s="26" t="str">
        <f>D68/D64</f>
        <v>#DIV/0!</v>
      </c>
      <c r="F68" s="25"/>
      <c r="G68" s="5">
        <v>0.0</v>
      </c>
      <c r="H68" s="26" t="str">
        <f>G68/G64</f>
        <v>#DIV/0!</v>
      </c>
      <c r="I68" s="37"/>
      <c r="J68" s="5">
        <v>0.0</v>
      </c>
      <c r="K68" s="26" t="str">
        <f>J68/J64</f>
        <v>#DIV/0!</v>
      </c>
      <c r="L68" s="37"/>
      <c r="M68" s="5">
        <v>0.0</v>
      </c>
      <c r="N68" s="26" t="str">
        <f>M68/M64</f>
        <v>#DIV/0!</v>
      </c>
      <c r="O68" s="37"/>
    </row>
    <row r="69">
      <c r="A69" s="25"/>
      <c r="B69" s="23" t="s">
        <v>14</v>
      </c>
      <c r="C69" s="25"/>
      <c r="D69" s="5">
        <v>0.0</v>
      </c>
      <c r="E69" s="26" t="str">
        <f>D69/D64</f>
        <v>#DIV/0!</v>
      </c>
      <c r="F69" s="25"/>
      <c r="G69" s="5">
        <v>0.0</v>
      </c>
      <c r="H69" s="26" t="str">
        <f>G69/G64</f>
        <v>#DIV/0!</v>
      </c>
      <c r="I69" s="37"/>
      <c r="J69" s="5">
        <v>0.0</v>
      </c>
      <c r="K69" s="26" t="str">
        <f>J69/J64</f>
        <v>#DIV/0!</v>
      </c>
      <c r="L69" s="37"/>
      <c r="M69" s="5">
        <v>0.0</v>
      </c>
      <c r="N69" s="26" t="str">
        <f>M69/M64</f>
        <v>#DIV/0!</v>
      </c>
      <c r="O69" s="37"/>
    </row>
    <row r="70">
      <c r="A70" s="25"/>
      <c r="B70" s="23" t="s">
        <v>15</v>
      </c>
      <c r="C70" s="25"/>
      <c r="D70" s="5">
        <v>0.0</v>
      </c>
      <c r="E70" s="26" t="str">
        <f>D70/D64</f>
        <v>#DIV/0!</v>
      </c>
      <c r="F70" s="25"/>
      <c r="G70" s="5">
        <v>0.0</v>
      </c>
      <c r="H70" s="26" t="str">
        <f>G70/G64</f>
        <v>#DIV/0!</v>
      </c>
      <c r="I70" s="37"/>
      <c r="J70" s="5">
        <v>0.0</v>
      </c>
      <c r="K70" s="26" t="str">
        <f>J70/J64</f>
        <v>#DIV/0!</v>
      </c>
      <c r="L70" s="37"/>
      <c r="M70" s="5">
        <v>0.0</v>
      </c>
      <c r="N70" s="26" t="str">
        <f>M70/M64</f>
        <v>#DIV/0!</v>
      </c>
      <c r="O70" s="37"/>
    </row>
    <row r="71">
      <c r="A71" s="25"/>
      <c r="B71" s="23" t="s">
        <v>16</v>
      </c>
      <c r="C71" s="25"/>
      <c r="D71" s="5">
        <v>0.0</v>
      </c>
      <c r="E71" s="26" t="str">
        <f>D71/D64</f>
        <v>#DIV/0!</v>
      </c>
      <c r="F71" s="25"/>
      <c r="G71" s="5">
        <v>0.0</v>
      </c>
      <c r="H71" s="26" t="str">
        <f>G71/G64</f>
        <v>#DIV/0!</v>
      </c>
      <c r="I71" s="37"/>
      <c r="J71" s="5">
        <v>0.0</v>
      </c>
      <c r="K71" s="26" t="str">
        <f>J71/J64</f>
        <v>#DIV/0!</v>
      </c>
      <c r="L71" s="37"/>
      <c r="M71" s="5">
        <v>0.0</v>
      </c>
      <c r="N71" s="26" t="str">
        <f>M71/M64</f>
        <v>#DIV/0!</v>
      </c>
      <c r="O71" s="37"/>
    </row>
    <row r="72">
      <c r="A72" s="25"/>
      <c r="B72" s="23" t="s">
        <v>17</v>
      </c>
      <c r="C72" s="25"/>
      <c r="D72" s="5">
        <v>0.0</v>
      </c>
      <c r="E72" s="26" t="str">
        <f>D72/D64</f>
        <v>#DIV/0!</v>
      </c>
      <c r="F72" s="25"/>
      <c r="G72" s="5">
        <v>0.0</v>
      </c>
      <c r="H72" s="26" t="str">
        <f>G72/G64</f>
        <v>#DIV/0!</v>
      </c>
      <c r="I72" s="37"/>
      <c r="J72" s="5">
        <v>0.0</v>
      </c>
      <c r="K72" s="26" t="str">
        <f>J72/J64</f>
        <v>#DIV/0!</v>
      </c>
      <c r="L72" s="37"/>
      <c r="M72" s="5">
        <v>0.0</v>
      </c>
      <c r="N72" s="26" t="str">
        <f>M72/M64</f>
        <v>#DIV/0!</v>
      </c>
      <c r="O72" s="37"/>
    </row>
    <row r="73">
      <c r="A73" s="25"/>
      <c r="B73" s="23" t="s">
        <v>18</v>
      </c>
      <c r="C73" s="25"/>
      <c r="D73" s="5">
        <v>0.0</v>
      </c>
      <c r="E73" s="26" t="str">
        <f>D73/D64</f>
        <v>#DIV/0!</v>
      </c>
      <c r="F73" s="25"/>
      <c r="G73" s="5">
        <v>0.0</v>
      </c>
      <c r="H73" s="26" t="str">
        <f>G73/G64</f>
        <v>#DIV/0!</v>
      </c>
      <c r="I73" s="37"/>
      <c r="J73" s="5">
        <v>0.0</v>
      </c>
      <c r="K73" s="26" t="str">
        <f>J73/J64</f>
        <v>#DIV/0!</v>
      </c>
      <c r="L73" s="37"/>
      <c r="M73" s="5">
        <v>0.0</v>
      </c>
      <c r="N73" s="26" t="str">
        <f>M73/M64</f>
        <v>#DIV/0!</v>
      </c>
      <c r="O73" s="37"/>
    </row>
    <row r="74">
      <c r="A74" s="25"/>
      <c r="B74" s="23" t="s">
        <v>19</v>
      </c>
      <c r="C74" s="25"/>
      <c r="D74" s="5">
        <v>0.0</v>
      </c>
      <c r="E74" s="27" t="str">
        <f>D74/D64</f>
        <v>#DIV/0!</v>
      </c>
      <c r="F74" s="25"/>
      <c r="G74" s="5">
        <v>0.0</v>
      </c>
      <c r="H74" s="27" t="str">
        <f>G74/G64</f>
        <v>#DIV/0!</v>
      </c>
      <c r="I74" s="37"/>
      <c r="J74" s="5">
        <v>0.0</v>
      </c>
      <c r="K74" s="27" t="str">
        <f>J74/J64</f>
        <v>#DIV/0!</v>
      </c>
      <c r="L74" s="37"/>
      <c r="M74" s="5">
        <v>0.0</v>
      </c>
      <c r="N74" s="27" t="str">
        <f>M74/M64</f>
        <v>#DIV/0!</v>
      </c>
      <c r="O74" s="37"/>
    </row>
    <row r="75">
      <c r="A75" s="25"/>
      <c r="B75" s="23" t="s">
        <v>20</v>
      </c>
      <c r="C75" s="25"/>
      <c r="D75" s="5"/>
      <c r="E75" s="27" t="str">
        <f>SUM(E72:E74)</f>
        <v>#DIV/0!</v>
      </c>
      <c r="F75" s="25"/>
      <c r="G75" s="5"/>
      <c r="H75" s="27" t="str">
        <f>SUM(H72:H74)</f>
        <v>#DIV/0!</v>
      </c>
      <c r="I75" s="37"/>
      <c r="J75" s="5"/>
      <c r="K75" s="27" t="str">
        <f>SUM(K72:K74)</f>
        <v>#DIV/0!</v>
      </c>
      <c r="L75" s="37"/>
      <c r="M75" s="5"/>
      <c r="N75" s="27" t="str">
        <f>SUM(N72:N74)</f>
        <v>#DIV/0!</v>
      </c>
      <c r="O75" s="37"/>
    </row>
    <row r="76">
      <c r="A76" s="29"/>
      <c r="B76" s="23" t="s">
        <v>21</v>
      </c>
      <c r="C76" s="29"/>
      <c r="D76" s="30"/>
      <c r="E76" s="38" t="str">
        <f>SUM(E69:E71)</f>
        <v>#DIV/0!</v>
      </c>
      <c r="F76" s="29"/>
      <c r="G76" s="30"/>
      <c r="H76" s="38" t="str">
        <f>SUM(H69:H71)</f>
        <v>#DIV/0!</v>
      </c>
      <c r="I76" s="39"/>
      <c r="J76" s="30"/>
      <c r="K76" s="38" t="str">
        <f>SUM(K69:K71)</f>
        <v>#DIV/0!</v>
      </c>
      <c r="L76" s="39"/>
      <c r="M76" s="30"/>
      <c r="N76" s="38" t="str">
        <f>SUM(N68:N71)</f>
        <v>#DIV/0!</v>
      </c>
      <c r="O76" s="39"/>
    </row>
    <row r="77">
      <c r="A77" s="31"/>
      <c r="B77" s="23"/>
      <c r="C77" s="31"/>
      <c r="D77" s="32"/>
      <c r="E77" s="33"/>
      <c r="F77" s="31"/>
      <c r="G77" s="32"/>
      <c r="H77" s="33"/>
      <c r="I77" s="40"/>
      <c r="J77" s="41"/>
      <c r="K77" s="42"/>
      <c r="L77" s="43"/>
      <c r="M77" s="41"/>
      <c r="N77" s="42"/>
      <c r="O77" s="43"/>
    </row>
    <row r="78">
      <c r="A78" s="22"/>
      <c r="B78" s="23" t="s">
        <v>22</v>
      </c>
      <c r="C78" s="22"/>
      <c r="D78" s="24">
        <f>SUM(D79:D88)</f>
        <v>0</v>
      </c>
      <c r="E78" s="14"/>
      <c r="F78" s="22"/>
      <c r="G78" s="24">
        <f>SUM(G79:G88)</f>
        <v>0</v>
      </c>
      <c r="H78" s="14"/>
      <c r="I78" s="37"/>
      <c r="J78" s="24">
        <f>SUM(J79:J88)</f>
        <v>0</v>
      </c>
      <c r="K78" s="14"/>
      <c r="L78" s="37"/>
      <c r="M78" s="24">
        <f>SUM(M79:M88)</f>
        <v>0</v>
      </c>
      <c r="N78" s="14"/>
      <c r="O78" s="37"/>
    </row>
    <row r="79">
      <c r="A79" s="25"/>
      <c r="B79" s="23" t="s">
        <v>10</v>
      </c>
      <c r="C79" s="25"/>
      <c r="D79" s="5">
        <v>0.0</v>
      </c>
      <c r="E79" s="26" t="str">
        <f>D79/D78</f>
        <v>#DIV/0!</v>
      </c>
      <c r="F79" s="25"/>
      <c r="G79" s="5">
        <v>0.0</v>
      </c>
      <c r="H79" s="26" t="str">
        <f>G79/G78</f>
        <v>#DIV/0!</v>
      </c>
      <c r="I79" s="37"/>
      <c r="J79" s="5">
        <v>0.0</v>
      </c>
      <c r="K79" s="26" t="str">
        <f>J79/J78</f>
        <v>#DIV/0!</v>
      </c>
      <c r="L79" s="37"/>
      <c r="M79" s="5">
        <v>0.0</v>
      </c>
      <c r="N79" s="26" t="str">
        <f>M79/M78</f>
        <v>#DIV/0!</v>
      </c>
      <c r="O79" s="37"/>
    </row>
    <row r="80">
      <c r="A80" s="25"/>
      <c r="B80" s="23" t="s">
        <v>11</v>
      </c>
      <c r="C80" s="25"/>
      <c r="D80" s="5">
        <v>0.0</v>
      </c>
      <c r="E80" s="26" t="str">
        <f>D80/D78</f>
        <v>#DIV/0!</v>
      </c>
      <c r="F80" s="25"/>
      <c r="G80" s="5">
        <v>0.0</v>
      </c>
      <c r="H80" s="26" t="str">
        <f>G80/G78</f>
        <v>#DIV/0!</v>
      </c>
      <c r="I80" s="37"/>
      <c r="J80" s="5">
        <v>0.0</v>
      </c>
      <c r="K80" s="26" t="str">
        <f>J80/J78</f>
        <v>#DIV/0!</v>
      </c>
      <c r="L80" s="37"/>
      <c r="M80" s="5">
        <v>0.0</v>
      </c>
      <c r="N80" s="26" t="str">
        <f>M80/M78</f>
        <v>#DIV/0!</v>
      </c>
      <c r="O80" s="37"/>
    </row>
    <row r="81">
      <c r="A81" s="25"/>
      <c r="B81" s="23" t="s">
        <v>12</v>
      </c>
      <c r="C81" s="25"/>
      <c r="D81" s="5">
        <v>0.0</v>
      </c>
      <c r="E81" s="26" t="str">
        <f>D81/D78</f>
        <v>#DIV/0!</v>
      </c>
      <c r="F81" s="25"/>
      <c r="G81" s="5">
        <v>0.0</v>
      </c>
      <c r="H81" s="26" t="str">
        <f>G81/G78</f>
        <v>#DIV/0!</v>
      </c>
      <c r="I81" s="37"/>
      <c r="J81" s="5">
        <v>0.0</v>
      </c>
      <c r="K81" s="26" t="str">
        <f>J81/J78</f>
        <v>#DIV/0!</v>
      </c>
      <c r="L81" s="37"/>
      <c r="M81" s="5">
        <v>0.0</v>
      </c>
      <c r="N81" s="26" t="str">
        <f>M81/M78</f>
        <v>#DIV/0!</v>
      </c>
      <c r="O81" s="37"/>
    </row>
    <row r="82">
      <c r="A82" s="25"/>
      <c r="B82" s="23" t="s">
        <v>13</v>
      </c>
      <c r="C82" s="25"/>
      <c r="D82" s="5">
        <v>0.0</v>
      </c>
      <c r="E82" s="26" t="str">
        <f>D82/D78</f>
        <v>#DIV/0!</v>
      </c>
      <c r="F82" s="25"/>
      <c r="G82" s="5">
        <v>0.0</v>
      </c>
      <c r="H82" s="26" t="str">
        <f>G82/G78</f>
        <v>#DIV/0!</v>
      </c>
      <c r="I82" s="37"/>
      <c r="J82" s="5">
        <v>0.0</v>
      </c>
      <c r="K82" s="26" t="str">
        <f>J82/J78</f>
        <v>#DIV/0!</v>
      </c>
      <c r="L82" s="37"/>
      <c r="M82" s="5">
        <v>0.0</v>
      </c>
      <c r="N82" s="26" t="str">
        <f>M82/M78</f>
        <v>#DIV/0!</v>
      </c>
      <c r="O82" s="37"/>
    </row>
    <row r="83">
      <c r="A83" s="25"/>
      <c r="B83" s="23" t="s">
        <v>14</v>
      </c>
      <c r="C83" s="25"/>
      <c r="D83" s="5">
        <v>0.0</v>
      </c>
      <c r="E83" s="26" t="str">
        <f>D83/D78</f>
        <v>#DIV/0!</v>
      </c>
      <c r="F83" s="25"/>
      <c r="G83" s="5">
        <v>0.0</v>
      </c>
      <c r="H83" s="26" t="str">
        <f>G83/G78</f>
        <v>#DIV/0!</v>
      </c>
      <c r="I83" s="37"/>
      <c r="J83" s="5">
        <v>0.0</v>
      </c>
      <c r="K83" s="26" t="str">
        <f>J83/J78</f>
        <v>#DIV/0!</v>
      </c>
      <c r="L83" s="37"/>
      <c r="M83" s="5">
        <v>0.0</v>
      </c>
      <c r="N83" s="26" t="str">
        <f>M83/M78</f>
        <v>#DIV/0!</v>
      </c>
      <c r="O83" s="37"/>
    </row>
    <row r="84">
      <c r="A84" s="25"/>
      <c r="B84" s="23" t="s">
        <v>15</v>
      </c>
      <c r="C84" s="25"/>
      <c r="D84" s="5">
        <v>0.0</v>
      </c>
      <c r="E84" s="26" t="str">
        <f>D84/D78</f>
        <v>#DIV/0!</v>
      </c>
      <c r="F84" s="25"/>
      <c r="G84" s="5">
        <v>0.0</v>
      </c>
      <c r="H84" s="26" t="str">
        <f>G84/G78</f>
        <v>#DIV/0!</v>
      </c>
      <c r="I84" s="37"/>
      <c r="J84" s="5">
        <v>0.0</v>
      </c>
      <c r="K84" s="26" t="str">
        <f>J84/J78</f>
        <v>#DIV/0!</v>
      </c>
      <c r="L84" s="37"/>
      <c r="M84" s="5">
        <v>0.0</v>
      </c>
      <c r="N84" s="26" t="str">
        <f>M84/M78</f>
        <v>#DIV/0!</v>
      </c>
      <c r="O84" s="37"/>
    </row>
    <row r="85">
      <c r="A85" s="25"/>
      <c r="B85" s="23" t="s">
        <v>16</v>
      </c>
      <c r="C85" s="25"/>
      <c r="D85" s="5">
        <v>0.0</v>
      </c>
      <c r="E85" s="26" t="str">
        <f>D85/D78</f>
        <v>#DIV/0!</v>
      </c>
      <c r="F85" s="25"/>
      <c r="G85" s="5">
        <v>0.0</v>
      </c>
      <c r="H85" s="26" t="str">
        <f>G85/G78</f>
        <v>#DIV/0!</v>
      </c>
      <c r="I85" s="37"/>
      <c r="J85" s="5">
        <v>0.0</v>
      </c>
      <c r="K85" s="26" t="str">
        <f>J85/J78</f>
        <v>#DIV/0!</v>
      </c>
      <c r="L85" s="37"/>
      <c r="M85" s="5">
        <v>0.0</v>
      </c>
      <c r="N85" s="26" t="str">
        <f>M85/M78</f>
        <v>#DIV/0!</v>
      </c>
      <c r="O85" s="37"/>
    </row>
    <row r="86">
      <c r="A86" s="25"/>
      <c r="B86" s="23" t="s">
        <v>17</v>
      </c>
      <c r="C86" s="25"/>
      <c r="D86" s="5">
        <v>0.0</v>
      </c>
      <c r="E86" s="26" t="str">
        <f>D86/D78</f>
        <v>#DIV/0!</v>
      </c>
      <c r="F86" s="25"/>
      <c r="G86" s="5">
        <v>0.0</v>
      </c>
      <c r="H86" s="26" t="str">
        <f>G86/G78</f>
        <v>#DIV/0!</v>
      </c>
      <c r="I86" s="37"/>
      <c r="J86" s="5">
        <v>0.0</v>
      </c>
      <c r="K86" s="26" t="str">
        <f>J86/J78</f>
        <v>#DIV/0!</v>
      </c>
      <c r="L86" s="37"/>
      <c r="M86" s="5">
        <v>0.0</v>
      </c>
      <c r="N86" s="26" t="str">
        <f>M86/M78</f>
        <v>#DIV/0!</v>
      </c>
      <c r="O86" s="37"/>
    </row>
    <row r="87">
      <c r="A87" s="25"/>
      <c r="B87" s="23" t="s">
        <v>18</v>
      </c>
      <c r="C87" s="25"/>
      <c r="D87" s="5">
        <v>0.0</v>
      </c>
      <c r="E87" s="26" t="str">
        <f>D87/D78</f>
        <v>#DIV/0!</v>
      </c>
      <c r="F87" s="25"/>
      <c r="G87" s="5">
        <v>0.0</v>
      </c>
      <c r="H87" s="26" t="str">
        <f>G87/G78</f>
        <v>#DIV/0!</v>
      </c>
      <c r="I87" s="37"/>
      <c r="J87" s="5">
        <v>0.0</v>
      </c>
      <c r="K87" s="26" t="str">
        <f>J87/J78</f>
        <v>#DIV/0!</v>
      </c>
      <c r="L87" s="37"/>
      <c r="M87" s="5">
        <v>0.0</v>
      </c>
      <c r="N87" s="26" t="str">
        <f>M87/M78</f>
        <v>#DIV/0!</v>
      </c>
      <c r="O87" s="37"/>
    </row>
    <row r="88">
      <c r="A88" s="25"/>
      <c r="B88" s="23" t="s">
        <v>19</v>
      </c>
      <c r="C88" s="25"/>
      <c r="D88" s="5">
        <v>0.0</v>
      </c>
      <c r="E88" s="27" t="str">
        <f>D88/D78</f>
        <v>#DIV/0!</v>
      </c>
      <c r="F88" s="25"/>
      <c r="G88" s="5">
        <v>0.0</v>
      </c>
      <c r="H88" s="27" t="str">
        <f>G88/G78</f>
        <v>#DIV/0!</v>
      </c>
      <c r="I88" s="37"/>
      <c r="J88" s="5">
        <v>0.0</v>
      </c>
      <c r="K88" s="27" t="str">
        <f>J88/J78</f>
        <v>#DIV/0!</v>
      </c>
      <c r="L88" s="37"/>
      <c r="M88" s="5">
        <v>0.0</v>
      </c>
      <c r="N88" s="27" t="str">
        <f>M88/M78</f>
        <v>#DIV/0!</v>
      </c>
      <c r="O88" s="37"/>
    </row>
    <row r="89">
      <c r="A89" s="25"/>
      <c r="B89" s="23" t="s">
        <v>20</v>
      </c>
      <c r="C89" s="25"/>
      <c r="D89" s="5"/>
      <c r="E89" s="27" t="str">
        <f>SUM(E86:E88)</f>
        <v>#DIV/0!</v>
      </c>
      <c r="F89" s="25"/>
      <c r="G89" s="5"/>
      <c r="H89" s="27" t="str">
        <f>SUM(H86:H88)</f>
        <v>#DIV/0!</v>
      </c>
      <c r="I89" s="37"/>
      <c r="J89" s="5"/>
      <c r="K89" s="27" t="str">
        <f>SUM(K86:K88)</f>
        <v>#DIV/0!</v>
      </c>
      <c r="L89" s="37"/>
      <c r="M89" s="5"/>
      <c r="N89" s="27" t="str">
        <f>SUM(N86:N88)</f>
        <v>#DIV/0!</v>
      </c>
      <c r="O89" s="37"/>
    </row>
    <row r="90">
      <c r="A90" s="29"/>
      <c r="B90" s="23" t="s">
        <v>21</v>
      </c>
      <c r="C90" s="29"/>
      <c r="D90" s="30"/>
      <c r="E90" s="38" t="str">
        <f>SUM(E83:E85)</f>
        <v>#DIV/0!</v>
      </c>
      <c r="F90" s="29"/>
      <c r="G90" s="30"/>
      <c r="H90" s="38" t="str">
        <f>SUM(H83:H85)</f>
        <v>#DIV/0!</v>
      </c>
      <c r="I90" s="39"/>
      <c r="J90" s="30"/>
      <c r="K90" s="38" t="str">
        <f>SUM(K83:K85)</f>
        <v>#DIV/0!</v>
      </c>
      <c r="L90" s="39"/>
      <c r="M90" s="30"/>
      <c r="N90" s="38" t="str">
        <f>SUM(N82:N85)</f>
        <v>#DIV/0!</v>
      </c>
      <c r="O90" s="39"/>
    </row>
    <row r="91">
      <c r="A91" s="31"/>
      <c r="B91" s="23"/>
      <c r="C91" s="31"/>
      <c r="D91" s="32"/>
      <c r="E91" s="33"/>
      <c r="F91" s="31"/>
      <c r="G91" s="32"/>
      <c r="H91" s="33"/>
      <c r="I91" s="40"/>
      <c r="J91" s="41"/>
      <c r="K91" s="42"/>
      <c r="L91" s="43"/>
      <c r="M91" s="41"/>
      <c r="N91" s="42"/>
      <c r="O91" s="43"/>
    </row>
    <row r="92">
      <c r="A92" s="22"/>
      <c r="B92" s="23" t="s">
        <v>22</v>
      </c>
      <c r="C92" s="22"/>
      <c r="D92" s="24">
        <f>SUM(D93:D102)</f>
        <v>0</v>
      </c>
      <c r="E92" s="14"/>
      <c r="F92" s="22"/>
      <c r="G92" s="24">
        <f>SUM(G93:G102)</f>
        <v>0</v>
      </c>
      <c r="H92" s="14"/>
      <c r="I92" s="37"/>
      <c r="J92" s="24">
        <f>SUM(J93:J102)</f>
        <v>0</v>
      </c>
      <c r="K92" s="14"/>
      <c r="L92" s="37"/>
      <c r="M92" s="24">
        <f>SUM(M93:M102)</f>
        <v>0</v>
      </c>
      <c r="N92" s="14"/>
      <c r="O92" s="37"/>
    </row>
    <row r="93">
      <c r="A93" s="25"/>
      <c r="B93" s="23" t="s">
        <v>10</v>
      </c>
      <c r="C93" s="25"/>
      <c r="D93" s="5">
        <v>0.0</v>
      </c>
      <c r="E93" s="26" t="str">
        <f>D93/D92</f>
        <v>#DIV/0!</v>
      </c>
      <c r="F93" s="25"/>
      <c r="G93" s="5">
        <v>0.0</v>
      </c>
      <c r="H93" s="26" t="str">
        <f>G93/G92</f>
        <v>#DIV/0!</v>
      </c>
      <c r="I93" s="37"/>
      <c r="J93" s="5">
        <v>0.0</v>
      </c>
      <c r="K93" s="26" t="str">
        <f>J93/J92</f>
        <v>#DIV/0!</v>
      </c>
      <c r="L93" s="37"/>
      <c r="M93" s="5">
        <v>0.0</v>
      </c>
      <c r="N93" s="26" t="str">
        <f>M93/M92</f>
        <v>#DIV/0!</v>
      </c>
      <c r="O93" s="37"/>
    </row>
    <row r="94">
      <c r="A94" s="25"/>
      <c r="B94" s="23" t="s">
        <v>11</v>
      </c>
      <c r="C94" s="25"/>
      <c r="D94" s="5">
        <v>0.0</v>
      </c>
      <c r="E94" s="26" t="str">
        <f>D94/D92</f>
        <v>#DIV/0!</v>
      </c>
      <c r="F94" s="25"/>
      <c r="G94" s="5">
        <v>0.0</v>
      </c>
      <c r="H94" s="26" t="str">
        <f>G94/G92</f>
        <v>#DIV/0!</v>
      </c>
      <c r="I94" s="37"/>
      <c r="J94" s="5">
        <v>0.0</v>
      </c>
      <c r="K94" s="26" t="str">
        <f>J94/J92</f>
        <v>#DIV/0!</v>
      </c>
      <c r="L94" s="37"/>
      <c r="M94" s="5">
        <v>0.0</v>
      </c>
      <c r="N94" s="26" t="str">
        <f>M94/M92</f>
        <v>#DIV/0!</v>
      </c>
      <c r="O94" s="37"/>
    </row>
    <row r="95">
      <c r="A95" s="25"/>
      <c r="B95" s="23" t="s">
        <v>12</v>
      </c>
      <c r="C95" s="25"/>
      <c r="D95" s="5">
        <v>0.0</v>
      </c>
      <c r="E95" s="26" t="str">
        <f>D95/D92</f>
        <v>#DIV/0!</v>
      </c>
      <c r="F95" s="25"/>
      <c r="G95" s="5">
        <v>0.0</v>
      </c>
      <c r="H95" s="26" t="str">
        <f>G95/G92</f>
        <v>#DIV/0!</v>
      </c>
      <c r="I95" s="37"/>
      <c r="J95" s="5">
        <v>0.0</v>
      </c>
      <c r="K95" s="26" t="str">
        <f>J95/J92</f>
        <v>#DIV/0!</v>
      </c>
      <c r="L95" s="37"/>
      <c r="M95" s="5">
        <v>0.0</v>
      </c>
      <c r="N95" s="26" t="str">
        <f>M95/M92</f>
        <v>#DIV/0!</v>
      </c>
      <c r="O95" s="37"/>
    </row>
    <row r="96">
      <c r="A96" s="25"/>
      <c r="B96" s="23" t="s">
        <v>13</v>
      </c>
      <c r="C96" s="25"/>
      <c r="D96" s="5">
        <v>0.0</v>
      </c>
      <c r="E96" s="26" t="str">
        <f>D96/D92</f>
        <v>#DIV/0!</v>
      </c>
      <c r="F96" s="25"/>
      <c r="G96" s="5">
        <v>0.0</v>
      </c>
      <c r="H96" s="26" t="str">
        <f>G96/G92</f>
        <v>#DIV/0!</v>
      </c>
      <c r="I96" s="37"/>
      <c r="J96" s="5">
        <v>0.0</v>
      </c>
      <c r="K96" s="26" t="str">
        <f>J96/J92</f>
        <v>#DIV/0!</v>
      </c>
      <c r="L96" s="37"/>
      <c r="M96" s="5">
        <v>0.0</v>
      </c>
      <c r="N96" s="26" t="str">
        <f>M96/M92</f>
        <v>#DIV/0!</v>
      </c>
      <c r="O96" s="37"/>
    </row>
    <row r="97">
      <c r="A97" s="25"/>
      <c r="B97" s="23" t="s">
        <v>14</v>
      </c>
      <c r="C97" s="25"/>
      <c r="D97" s="5">
        <v>0.0</v>
      </c>
      <c r="E97" s="26" t="str">
        <f>D97/D92</f>
        <v>#DIV/0!</v>
      </c>
      <c r="F97" s="25"/>
      <c r="G97" s="5">
        <v>0.0</v>
      </c>
      <c r="H97" s="26" t="str">
        <f>G97/G92</f>
        <v>#DIV/0!</v>
      </c>
      <c r="I97" s="37"/>
      <c r="J97" s="5">
        <v>0.0</v>
      </c>
      <c r="K97" s="26" t="str">
        <f>J97/J92</f>
        <v>#DIV/0!</v>
      </c>
      <c r="L97" s="37"/>
      <c r="M97" s="5">
        <v>0.0</v>
      </c>
      <c r="N97" s="26" t="str">
        <f>M97/M92</f>
        <v>#DIV/0!</v>
      </c>
      <c r="O97" s="37"/>
    </row>
    <row r="98">
      <c r="A98" s="25"/>
      <c r="B98" s="23" t="s">
        <v>15</v>
      </c>
      <c r="C98" s="25"/>
      <c r="D98" s="5">
        <v>0.0</v>
      </c>
      <c r="E98" s="26" t="str">
        <f>D98/D92</f>
        <v>#DIV/0!</v>
      </c>
      <c r="F98" s="25"/>
      <c r="G98" s="5">
        <v>0.0</v>
      </c>
      <c r="H98" s="26" t="str">
        <f>G98/G92</f>
        <v>#DIV/0!</v>
      </c>
      <c r="I98" s="37"/>
      <c r="J98" s="5">
        <v>0.0</v>
      </c>
      <c r="K98" s="26" t="str">
        <f>J98/J92</f>
        <v>#DIV/0!</v>
      </c>
      <c r="L98" s="37"/>
      <c r="M98" s="5">
        <v>0.0</v>
      </c>
      <c r="N98" s="26" t="str">
        <f>M98/M92</f>
        <v>#DIV/0!</v>
      </c>
      <c r="O98" s="37"/>
    </row>
    <row r="99">
      <c r="A99" s="25"/>
      <c r="B99" s="23" t="s">
        <v>16</v>
      </c>
      <c r="C99" s="25"/>
      <c r="D99" s="5">
        <v>0.0</v>
      </c>
      <c r="E99" s="26" t="str">
        <f>D99/D92</f>
        <v>#DIV/0!</v>
      </c>
      <c r="F99" s="25"/>
      <c r="G99" s="5">
        <v>0.0</v>
      </c>
      <c r="H99" s="26" t="str">
        <f>G99/G92</f>
        <v>#DIV/0!</v>
      </c>
      <c r="I99" s="37"/>
      <c r="J99" s="5">
        <v>0.0</v>
      </c>
      <c r="K99" s="26" t="str">
        <f>J99/J92</f>
        <v>#DIV/0!</v>
      </c>
      <c r="L99" s="37"/>
      <c r="M99" s="5">
        <v>0.0</v>
      </c>
      <c r="N99" s="26" t="str">
        <f>M99/M92</f>
        <v>#DIV/0!</v>
      </c>
      <c r="O99" s="37"/>
    </row>
    <row r="100">
      <c r="A100" s="25"/>
      <c r="B100" s="23" t="s">
        <v>17</v>
      </c>
      <c r="C100" s="25"/>
      <c r="D100" s="5">
        <v>0.0</v>
      </c>
      <c r="E100" s="26" t="str">
        <f>D100/D92</f>
        <v>#DIV/0!</v>
      </c>
      <c r="F100" s="25"/>
      <c r="G100" s="5">
        <v>0.0</v>
      </c>
      <c r="H100" s="26" t="str">
        <f>G100/G92</f>
        <v>#DIV/0!</v>
      </c>
      <c r="I100" s="37"/>
      <c r="J100" s="5">
        <v>0.0</v>
      </c>
      <c r="K100" s="26" t="str">
        <f>J100/J92</f>
        <v>#DIV/0!</v>
      </c>
      <c r="L100" s="37"/>
      <c r="M100" s="5">
        <v>0.0</v>
      </c>
      <c r="N100" s="26" t="str">
        <f>M100/M92</f>
        <v>#DIV/0!</v>
      </c>
      <c r="O100" s="37"/>
    </row>
    <row r="101">
      <c r="A101" s="25"/>
      <c r="B101" s="23" t="s">
        <v>18</v>
      </c>
      <c r="C101" s="25"/>
      <c r="D101" s="5">
        <v>0.0</v>
      </c>
      <c r="E101" s="26" t="str">
        <f>D101/D92</f>
        <v>#DIV/0!</v>
      </c>
      <c r="F101" s="25"/>
      <c r="G101" s="5">
        <v>0.0</v>
      </c>
      <c r="H101" s="26" t="str">
        <f>G101/G92</f>
        <v>#DIV/0!</v>
      </c>
      <c r="I101" s="37"/>
      <c r="J101" s="5">
        <v>0.0</v>
      </c>
      <c r="K101" s="26" t="str">
        <f>J101/J92</f>
        <v>#DIV/0!</v>
      </c>
      <c r="L101" s="37"/>
      <c r="M101" s="5">
        <v>0.0</v>
      </c>
      <c r="N101" s="26" t="str">
        <f>M101/M92</f>
        <v>#DIV/0!</v>
      </c>
      <c r="O101" s="37"/>
    </row>
    <row r="102">
      <c r="A102" s="25"/>
      <c r="B102" s="23" t="s">
        <v>19</v>
      </c>
      <c r="C102" s="25"/>
      <c r="D102" s="5">
        <v>0.0</v>
      </c>
      <c r="E102" s="27" t="str">
        <f>D102/D92</f>
        <v>#DIV/0!</v>
      </c>
      <c r="F102" s="25"/>
      <c r="G102" s="5">
        <v>0.0</v>
      </c>
      <c r="H102" s="27" t="str">
        <f>G102/G92</f>
        <v>#DIV/0!</v>
      </c>
      <c r="I102" s="37"/>
      <c r="J102" s="5">
        <v>0.0</v>
      </c>
      <c r="K102" s="27" t="str">
        <f>J102/J92</f>
        <v>#DIV/0!</v>
      </c>
      <c r="L102" s="37"/>
      <c r="M102" s="5">
        <v>0.0</v>
      </c>
      <c r="N102" s="27" t="str">
        <f>M102/M92</f>
        <v>#DIV/0!</v>
      </c>
      <c r="O102" s="37"/>
    </row>
    <row r="103">
      <c r="A103" s="25"/>
      <c r="B103" s="23" t="s">
        <v>20</v>
      </c>
      <c r="C103" s="25"/>
      <c r="D103" s="5"/>
      <c r="E103" s="27" t="str">
        <f>SUM(E100:E102)</f>
        <v>#DIV/0!</v>
      </c>
      <c r="F103" s="25"/>
      <c r="G103" s="5"/>
      <c r="H103" s="27" t="str">
        <f>SUM(H100:H102)</f>
        <v>#DIV/0!</v>
      </c>
      <c r="I103" s="37"/>
      <c r="J103" s="5"/>
      <c r="K103" s="27" t="str">
        <f>SUM(K100:K102)</f>
        <v>#DIV/0!</v>
      </c>
      <c r="L103" s="37"/>
      <c r="M103" s="5"/>
      <c r="N103" s="27" t="str">
        <f>SUM(N100:N102)</f>
        <v>#DIV/0!</v>
      </c>
      <c r="O103" s="37"/>
    </row>
    <row r="104">
      <c r="A104" s="29"/>
      <c r="B104" s="23" t="s">
        <v>21</v>
      </c>
      <c r="C104" s="29"/>
      <c r="D104" s="30"/>
      <c r="E104" s="38" t="str">
        <f>SUM(E97:E99)</f>
        <v>#DIV/0!</v>
      </c>
      <c r="F104" s="29"/>
      <c r="G104" s="30"/>
      <c r="H104" s="38" t="str">
        <f>SUM(H97:H99)</f>
        <v>#DIV/0!</v>
      </c>
      <c r="I104" s="39"/>
      <c r="J104" s="30"/>
      <c r="K104" s="38" t="str">
        <f>SUM(K97:K99)</f>
        <v>#DIV/0!</v>
      </c>
      <c r="L104" s="39"/>
      <c r="M104" s="30"/>
      <c r="N104" s="38" t="str">
        <f>SUM(N96:N99)</f>
        <v>#DIV/0!</v>
      </c>
      <c r="O104" s="39"/>
    </row>
    <row r="105">
      <c r="A105" s="31"/>
      <c r="B105" s="23"/>
      <c r="C105" s="31"/>
      <c r="D105" s="32"/>
      <c r="E105" s="33"/>
      <c r="F105" s="31"/>
      <c r="G105" s="32"/>
      <c r="H105" s="33"/>
      <c r="I105" s="40"/>
      <c r="J105" s="41"/>
      <c r="K105" s="42"/>
      <c r="L105" s="43"/>
      <c r="M105" s="41"/>
      <c r="N105" s="42"/>
      <c r="O105" s="43"/>
    </row>
    <row r="106">
      <c r="A106" s="22"/>
      <c r="B106" s="23" t="s">
        <v>22</v>
      </c>
      <c r="C106" s="22"/>
      <c r="D106" s="24">
        <f>SUM(D107:D116)</f>
        <v>0</v>
      </c>
      <c r="E106" s="14"/>
      <c r="F106" s="22"/>
      <c r="G106" s="24">
        <f>SUM(G107:G116)</f>
        <v>0</v>
      </c>
      <c r="H106" s="14"/>
      <c r="I106" s="37"/>
      <c r="J106" s="24">
        <f>SUM(J107:J116)</f>
        <v>0</v>
      </c>
      <c r="K106" s="14"/>
      <c r="L106" s="37"/>
      <c r="M106" s="24">
        <f>SUM(M107:M116)</f>
        <v>0</v>
      </c>
      <c r="N106" s="14"/>
      <c r="O106" s="37"/>
    </row>
    <row r="107">
      <c r="A107" s="25"/>
      <c r="B107" s="23" t="s">
        <v>10</v>
      </c>
      <c r="C107" s="25"/>
      <c r="D107" s="5">
        <v>0.0</v>
      </c>
      <c r="E107" s="26" t="str">
        <f>D107/D106</f>
        <v>#DIV/0!</v>
      </c>
      <c r="F107" s="25"/>
      <c r="G107" s="5">
        <v>0.0</v>
      </c>
      <c r="H107" s="26" t="str">
        <f>G107/G106</f>
        <v>#DIV/0!</v>
      </c>
      <c r="I107" s="37"/>
      <c r="J107" s="5">
        <v>0.0</v>
      </c>
      <c r="K107" s="26" t="str">
        <f>J107/J106</f>
        <v>#DIV/0!</v>
      </c>
      <c r="L107" s="37"/>
      <c r="M107" s="5">
        <v>0.0</v>
      </c>
      <c r="N107" s="26" t="str">
        <f>M107/M106</f>
        <v>#DIV/0!</v>
      </c>
      <c r="O107" s="37"/>
    </row>
    <row r="108">
      <c r="A108" s="25"/>
      <c r="B108" s="23" t="s">
        <v>11</v>
      </c>
      <c r="C108" s="25"/>
      <c r="D108" s="5">
        <v>0.0</v>
      </c>
      <c r="E108" s="26" t="str">
        <f>D108/D106</f>
        <v>#DIV/0!</v>
      </c>
      <c r="F108" s="25"/>
      <c r="G108" s="5">
        <v>0.0</v>
      </c>
      <c r="H108" s="26" t="str">
        <f>G108/G106</f>
        <v>#DIV/0!</v>
      </c>
      <c r="I108" s="37"/>
      <c r="J108" s="5">
        <v>0.0</v>
      </c>
      <c r="K108" s="26" t="str">
        <f>J108/J106</f>
        <v>#DIV/0!</v>
      </c>
      <c r="L108" s="37"/>
      <c r="M108" s="5">
        <v>0.0</v>
      </c>
      <c r="N108" s="26" t="str">
        <f>M108/M106</f>
        <v>#DIV/0!</v>
      </c>
      <c r="O108" s="37"/>
    </row>
    <row r="109">
      <c r="A109" s="25"/>
      <c r="B109" s="23" t="s">
        <v>12</v>
      </c>
      <c r="C109" s="25"/>
      <c r="D109" s="5">
        <v>0.0</v>
      </c>
      <c r="E109" s="26" t="str">
        <f>D109/D106</f>
        <v>#DIV/0!</v>
      </c>
      <c r="F109" s="25"/>
      <c r="G109" s="5">
        <v>0.0</v>
      </c>
      <c r="H109" s="26" t="str">
        <f>G109/G106</f>
        <v>#DIV/0!</v>
      </c>
      <c r="I109" s="37"/>
      <c r="J109" s="5">
        <v>0.0</v>
      </c>
      <c r="K109" s="26" t="str">
        <f>J109/J106</f>
        <v>#DIV/0!</v>
      </c>
      <c r="L109" s="37"/>
      <c r="M109" s="5">
        <v>0.0</v>
      </c>
      <c r="N109" s="26" t="str">
        <f>M109/M106</f>
        <v>#DIV/0!</v>
      </c>
      <c r="O109" s="37"/>
    </row>
    <row r="110">
      <c r="A110" s="25"/>
      <c r="B110" s="23" t="s">
        <v>13</v>
      </c>
      <c r="C110" s="25"/>
      <c r="D110" s="5">
        <v>0.0</v>
      </c>
      <c r="E110" s="26" t="str">
        <f>D110/D106</f>
        <v>#DIV/0!</v>
      </c>
      <c r="F110" s="25"/>
      <c r="G110" s="5">
        <v>0.0</v>
      </c>
      <c r="H110" s="26" t="str">
        <f>G110/G106</f>
        <v>#DIV/0!</v>
      </c>
      <c r="I110" s="37"/>
      <c r="J110" s="5">
        <v>0.0</v>
      </c>
      <c r="K110" s="26" t="str">
        <f>J110/J106</f>
        <v>#DIV/0!</v>
      </c>
      <c r="L110" s="37"/>
      <c r="M110" s="5">
        <v>0.0</v>
      </c>
      <c r="N110" s="26" t="str">
        <f>M110/M106</f>
        <v>#DIV/0!</v>
      </c>
      <c r="O110" s="37"/>
    </row>
    <row r="111">
      <c r="A111" s="25"/>
      <c r="B111" s="23" t="s">
        <v>14</v>
      </c>
      <c r="C111" s="25"/>
      <c r="D111" s="5">
        <v>0.0</v>
      </c>
      <c r="E111" s="26" t="str">
        <f>D111/D106</f>
        <v>#DIV/0!</v>
      </c>
      <c r="F111" s="25"/>
      <c r="G111" s="5">
        <v>0.0</v>
      </c>
      <c r="H111" s="26" t="str">
        <f>G111/G106</f>
        <v>#DIV/0!</v>
      </c>
      <c r="I111" s="37"/>
      <c r="J111" s="5">
        <v>0.0</v>
      </c>
      <c r="K111" s="26" t="str">
        <f>J111/J106</f>
        <v>#DIV/0!</v>
      </c>
      <c r="L111" s="37"/>
      <c r="M111" s="5">
        <v>0.0</v>
      </c>
      <c r="N111" s="26" t="str">
        <f>M111/M106</f>
        <v>#DIV/0!</v>
      </c>
      <c r="O111" s="37"/>
    </row>
    <row r="112">
      <c r="A112" s="25"/>
      <c r="B112" s="23" t="s">
        <v>15</v>
      </c>
      <c r="C112" s="25"/>
      <c r="D112" s="5">
        <v>0.0</v>
      </c>
      <c r="E112" s="26" t="str">
        <f>D112/D106</f>
        <v>#DIV/0!</v>
      </c>
      <c r="F112" s="25"/>
      <c r="G112" s="5">
        <v>0.0</v>
      </c>
      <c r="H112" s="26" t="str">
        <f>G112/G106</f>
        <v>#DIV/0!</v>
      </c>
      <c r="I112" s="37"/>
      <c r="J112" s="5">
        <v>0.0</v>
      </c>
      <c r="K112" s="26" t="str">
        <f>J112/J106</f>
        <v>#DIV/0!</v>
      </c>
      <c r="L112" s="37"/>
      <c r="M112" s="5">
        <v>0.0</v>
      </c>
      <c r="N112" s="26" t="str">
        <f>M112/M106</f>
        <v>#DIV/0!</v>
      </c>
      <c r="O112" s="37"/>
    </row>
    <row r="113">
      <c r="A113" s="25"/>
      <c r="B113" s="23" t="s">
        <v>16</v>
      </c>
      <c r="C113" s="25"/>
      <c r="D113" s="5">
        <v>0.0</v>
      </c>
      <c r="E113" s="26" t="str">
        <f>D113/D106</f>
        <v>#DIV/0!</v>
      </c>
      <c r="F113" s="25"/>
      <c r="G113" s="5">
        <v>0.0</v>
      </c>
      <c r="H113" s="26" t="str">
        <f>G113/G106</f>
        <v>#DIV/0!</v>
      </c>
      <c r="I113" s="37"/>
      <c r="J113" s="5">
        <v>0.0</v>
      </c>
      <c r="K113" s="26" t="str">
        <f>J113/J106</f>
        <v>#DIV/0!</v>
      </c>
      <c r="L113" s="37"/>
      <c r="M113" s="5">
        <v>0.0</v>
      </c>
      <c r="N113" s="26" t="str">
        <f>M113/M106</f>
        <v>#DIV/0!</v>
      </c>
      <c r="O113" s="37"/>
    </row>
    <row r="114">
      <c r="A114" s="25"/>
      <c r="B114" s="23" t="s">
        <v>17</v>
      </c>
      <c r="C114" s="25"/>
      <c r="D114" s="5">
        <v>0.0</v>
      </c>
      <c r="E114" s="26" t="str">
        <f>D114/D106</f>
        <v>#DIV/0!</v>
      </c>
      <c r="F114" s="25"/>
      <c r="G114" s="5">
        <v>0.0</v>
      </c>
      <c r="H114" s="26" t="str">
        <f>G114/G106</f>
        <v>#DIV/0!</v>
      </c>
      <c r="I114" s="37"/>
      <c r="J114" s="5">
        <v>0.0</v>
      </c>
      <c r="K114" s="26" t="str">
        <f>J114/J106</f>
        <v>#DIV/0!</v>
      </c>
      <c r="L114" s="37"/>
      <c r="M114" s="5">
        <v>0.0</v>
      </c>
      <c r="N114" s="26" t="str">
        <f>M114/M106</f>
        <v>#DIV/0!</v>
      </c>
      <c r="O114" s="37"/>
    </row>
    <row r="115">
      <c r="A115" s="25"/>
      <c r="B115" s="23" t="s">
        <v>18</v>
      </c>
      <c r="C115" s="25"/>
      <c r="D115" s="5">
        <v>0.0</v>
      </c>
      <c r="E115" s="26" t="str">
        <f>D115/D106</f>
        <v>#DIV/0!</v>
      </c>
      <c r="F115" s="25"/>
      <c r="G115" s="5">
        <v>0.0</v>
      </c>
      <c r="H115" s="26" t="str">
        <f>G115/G106</f>
        <v>#DIV/0!</v>
      </c>
      <c r="I115" s="37"/>
      <c r="J115" s="5">
        <v>0.0</v>
      </c>
      <c r="K115" s="26" t="str">
        <f>J115/J106</f>
        <v>#DIV/0!</v>
      </c>
      <c r="L115" s="37"/>
      <c r="M115" s="5">
        <v>0.0</v>
      </c>
      <c r="N115" s="26" t="str">
        <f>M115/M106</f>
        <v>#DIV/0!</v>
      </c>
      <c r="O115" s="37"/>
    </row>
    <row r="116">
      <c r="A116" s="25"/>
      <c r="B116" s="23" t="s">
        <v>19</v>
      </c>
      <c r="C116" s="25"/>
      <c r="D116" s="5">
        <v>0.0</v>
      </c>
      <c r="E116" s="27" t="str">
        <f>D116/D106</f>
        <v>#DIV/0!</v>
      </c>
      <c r="F116" s="25"/>
      <c r="G116" s="5">
        <v>0.0</v>
      </c>
      <c r="H116" s="27" t="str">
        <f>G116/G106</f>
        <v>#DIV/0!</v>
      </c>
      <c r="I116" s="37"/>
      <c r="J116" s="5">
        <v>0.0</v>
      </c>
      <c r="K116" s="27" t="str">
        <f>J116/J106</f>
        <v>#DIV/0!</v>
      </c>
      <c r="L116" s="37"/>
      <c r="M116" s="5">
        <v>0.0</v>
      </c>
      <c r="N116" s="27" t="str">
        <f>M116/M106</f>
        <v>#DIV/0!</v>
      </c>
      <c r="O116" s="37"/>
    </row>
    <row r="117">
      <c r="A117" s="25"/>
      <c r="B117" s="23" t="s">
        <v>20</v>
      </c>
      <c r="C117" s="25"/>
      <c r="D117" s="5"/>
      <c r="E117" s="27" t="str">
        <f>SUM(E114:E116)</f>
        <v>#DIV/0!</v>
      </c>
      <c r="F117" s="25"/>
      <c r="G117" s="5"/>
      <c r="H117" s="27" t="str">
        <f>SUM(H114:H116)</f>
        <v>#DIV/0!</v>
      </c>
      <c r="I117" s="37"/>
      <c r="J117" s="5"/>
      <c r="K117" s="27" t="str">
        <f>SUM(K114:K116)</f>
        <v>#DIV/0!</v>
      </c>
      <c r="L117" s="37"/>
      <c r="M117" s="5"/>
      <c r="N117" s="27" t="str">
        <f>SUM(N114:N116)</f>
        <v>#DIV/0!</v>
      </c>
      <c r="O117" s="37"/>
    </row>
    <row r="118">
      <c r="A118" s="29"/>
      <c r="B118" s="23" t="s">
        <v>21</v>
      </c>
      <c r="C118" s="29"/>
      <c r="D118" s="30"/>
      <c r="E118" s="38" t="str">
        <f>SUM(E111:E113)</f>
        <v>#DIV/0!</v>
      </c>
      <c r="F118" s="29"/>
      <c r="G118" s="30"/>
      <c r="H118" s="38" t="str">
        <f>SUM(H111:H113)</f>
        <v>#DIV/0!</v>
      </c>
      <c r="I118" s="39"/>
      <c r="J118" s="30"/>
      <c r="K118" s="38" t="str">
        <f>SUM(K111:K113)</f>
        <v>#DIV/0!</v>
      </c>
      <c r="L118" s="39"/>
      <c r="M118" s="30"/>
      <c r="N118" s="38" t="str">
        <f>SUM(N110:N113)</f>
        <v>#DIV/0!</v>
      </c>
      <c r="O118" s="39"/>
    </row>
    <row r="119">
      <c r="A119" s="31"/>
      <c r="B119" s="23"/>
      <c r="C119" s="31"/>
      <c r="D119" s="32"/>
      <c r="E119" s="33"/>
      <c r="F119" s="31"/>
      <c r="G119" s="32"/>
      <c r="H119" s="33"/>
      <c r="I119" s="40"/>
      <c r="J119" s="41"/>
      <c r="K119" s="42"/>
      <c r="L119" s="43"/>
      <c r="M119" s="41"/>
      <c r="N119" s="42"/>
      <c r="O119" s="43"/>
    </row>
  </sheetData>
  <mergeCells count="32">
    <mergeCell ref="D8:E8"/>
    <mergeCell ref="G8:H8"/>
    <mergeCell ref="J8:K8"/>
    <mergeCell ref="M8:N8"/>
    <mergeCell ref="G22:H22"/>
    <mergeCell ref="J22:K22"/>
    <mergeCell ref="M22:N22"/>
    <mergeCell ref="J50:K50"/>
    <mergeCell ref="M50:N50"/>
    <mergeCell ref="D22:E22"/>
    <mergeCell ref="D36:E36"/>
    <mergeCell ref="G36:H36"/>
    <mergeCell ref="J36:K36"/>
    <mergeCell ref="M36:N36"/>
    <mergeCell ref="D50:E50"/>
    <mergeCell ref="G50:H50"/>
    <mergeCell ref="D64:E64"/>
    <mergeCell ref="G64:H64"/>
    <mergeCell ref="J64:K64"/>
    <mergeCell ref="M64:N64"/>
    <mergeCell ref="G78:H78"/>
    <mergeCell ref="J78:K78"/>
    <mergeCell ref="M78:N78"/>
    <mergeCell ref="J106:K106"/>
    <mergeCell ref="M106:N106"/>
    <mergeCell ref="D78:E78"/>
    <mergeCell ref="D92:E92"/>
    <mergeCell ref="G92:H92"/>
    <mergeCell ref="J92:K92"/>
    <mergeCell ref="M92:N92"/>
    <mergeCell ref="D106:E106"/>
    <mergeCell ref="G106:H10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3" max="3" width="7.63"/>
    <col customWidth="1" min="4" max="4" width="7.0"/>
    <col customWidth="1" min="9" max="10" width="15.5"/>
  </cols>
  <sheetData>
    <row r="1">
      <c r="A1" s="44"/>
      <c r="B1" s="45" t="s">
        <v>23</v>
      </c>
      <c r="C1" s="46" t="s">
        <v>24</v>
      </c>
      <c r="E1" s="47" t="s">
        <v>25</v>
      </c>
      <c r="F1" s="46" t="s">
        <v>26</v>
      </c>
      <c r="G1" s="45"/>
      <c r="H1" s="48"/>
      <c r="I1" s="48"/>
      <c r="J1" s="48"/>
    </row>
    <row r="2">
      <c r="A2" s="49" t="s">
        <v>27</v>
      </c>
      <c r="B2" s="50">
        <f>pow(1.1000976,20)</f>
        <v>6.739448272</v>
      </c>
      <c r="C2" s="50">
        <f>pow(1.0500488,20)*pow(1.0500488,20)</f>
        <v>7.053088255</v>
      </c>
      <c r="E2" s="50">
        <f>pow(1.1000976,21)</f>
        <v>7.414050869</v>
      </c>
      <c r="F2" s="51">
        <f>pow(1.0500488,21)*pow(1.0500488,21)</f>
        <v>7.776752618</v>
      </c>
      <c r="G2" s="52"/>
      <c r="H2" s="53"/>
      <c r="I2" s="53"/>
      <c r="J2" s="53"/>
    </row>
    <row r="3">
      <c r="A3" s="54" t="s">
        <v>28</v>
      </c>
      <c r="B3" s="55"/>
      <c r="C3" s="55"/>
      <c r="D3" s="55"/>
      <c r="E3" s="55"/>
      <c r="F3" s="55"/>
      <c r="G3" s="55"/>
      <c r="H3" s="55"/>
      <c r="I3" s="55"/>
      <c r="J3" s="56"/>
    </row>
    <row r="4">
      <c r="A4" s="57"/>
      <c r="B4" s="58"/>
      <c r="C4" s="58"/>
      <c r="D4" s="58"/>
      <c r="E4" s="58"/>
      <c r="F4" s="58"/>
      <c r="G4" s="58"/>
      <c r="H4" s="58"/>
      <c r="I4" s="58"/>
      <c r="J4" s="59"/>
    </row>
    <row r="5">
      <c r="A5" s="60"/>
      <c r="B5" s="61" t="s">
        <v>29</v>
      </c>
      <c r="C5" s="62" t="s">
        <v>30</v>
      </c>
      <c r="D5" s="61" t="s">
        <v>31</v>
      </c>
      <c r="E5" s="61" t="s">
        <v>32</v>
      </c>
      <c r="F5" s="61" t="s">
        <v>33</v>
      </c>
      <c r="G5" s="61" t="s">
        <v>34</v>
      </c>
      <c r="H5" s="61" t="s">
        <v>35</v>
      </c>
      <c r="I5" s="63" t="s">
        <v>36</v>
      </c>
      <c r="J5" s="63" t="s">
        <v>37</v>
      </c>
    </row>
    <row r="6">
      <c r="A6" s="64" t="s">
        <v>38</v>
      </c>
      <c r="B6" s="65">
        <v>1650.0</v>
      </c>
      <c r="C6" s="66">
        <v>0.31</v>
      </c>
      <c r="D6" s="67">
        <v>2.0</v>
      </c>
      <c r="E6" s="68">
        <v>11120.1</v>
      </c>
      <c r="F6" s="65">
        <v>12233.19</v>
      </c>
      <c r="G6" s="69">
        <f t="shared" ref="G6:G9" si="1">ROUNDDOWN(FLOOR(B6*$B$2 ,0.001555), 2)</f>
        <v>11120.08</v>
      </c>
      <c r="H6" s="69">
        <f t="shared" ref="H6:H9" si="2">ROUNDDOWN(FLOOR(B6*$E$2 ,0.001555), 2)</f>
        <v>12233.18</v>
      </c>
      <c r="I6" s="70">
        <f t="shared" ref="I6:I29" si="3">ROUND(1/C6*D6*G6, 2)</f>
        <v>71742.45</v>
      </c>
      <c r="J6" s="70">
        <f t="shared" ref="J6:J29" si="4">ROUND(1/C6*D6*H6, 2)</f>
        <v>78923.74</v>
      </c>
    </row>
    <row r="7">
      <c r="A7" s="71" t="s">
        <v>39</v>
      </c>
      <c r="B7" s="65">
        <v>1650.0</v>
      </c>
      <c r="C7" s="66">
        <v>0.38</v>
      </c>
      <c r="D7" s="67">
        <v>2.0</v>
      </c>
      <c r="E7" s="68">
        <v>11120.1</v>
      </c>
      <c r="F7" s="72">
        <v>12233.19</v>
      </c>
      <c r="G7" s="69">
        <f t="shared" si="1"/>
        <v>11120.08</v>
      </c>
      <c r="H7" s="73">
        <f t="shared" si="2"/>
        <v>12233.18</v>
      </c>
      <c r="I7" s="70">
        <f t="shared" si="3"/>
        <v>58526.74</v>
      </c>
      <c r="J7" s="70">
        <f t="shared" si="4"/>
        <v>64385.16</v>
      </c>
    </row>
    <row r="8">
      <c r="A8" s="64" t="s">
        <v>40</v>
      </c>
      <c r="B8" s="65">
        <v>1600.0</v>
      </c>
      <c r="C8" s="66">
        <v>0.3</v>
      </c>
      <c r="D8" s="67">
        <v>1.0</v>
      </c>
      <c r="E8" s="68">
        <v>10783.12</v>
      </c>
      <c r="F8" s="72">
        <v>11862.49</v>
      </c>
      <c r="G8" s="69">
        <f t="shared" si="1"/>
        <v>10783.11</v>
      </c>
      <c r="H8" s="73">
        <f t="shared" si="2"/>
        <v>11862.48</v>
      </c>
      <c r="I8" s="70">
        <f t="shared" si="3"/>
        <v>35943.7</v>
      </c>
      <c r="J8" s="70">
        <f t="shared" si="4"/>
        <v>39541.6</v>
      </c>
    </row>
    <row r="9">
      <c r="A9" s="64" t="s">
        <v>41</v>
      </c>
      <c r="B9" s="65">
        <v>1650.0</v>
      </c>
      <c r="C9" s="66">
        <v>0.63</v>
      </c>
      <c r="D9" s="67">
        <v>2.0</v>
      </c>
      <c r="E9" s="68">
        <v>11120.1</v>
      </c>
      <c r="F9" s="68">
        <v>12233.19</v>
      </c>
      <c r="G9" s="69">
        <f t="shared" si="1"/>
        <v>11120.08</v>
      </c>
      <c r="H9" s="69">
        <f t="shared" si="2"/>
        <v>12233.18</v>
      </c>
      <c r="I9" s="70">
        <f t="shared" si="3"/>
        <v>35301.84</v>
      </c>
      <c r="J9" s="70">
        <f t="shared" si="4"/>
        <v>38835.49</v>
      </c>
    </row>
    <row r="10">
      <c r="A10" s="64" t="s">
        <v>42</v>
      </c>
      <c r="B10" s="74">
        <v>1650.0</v>
      </c>
      <c r="C10" s="75">
        <v>0.4</v>
      </c>
      <c r="D10" s="76">
        <v>1.0</v>
      </c>
      <c r="E10" s="77">
        <v>11637.6</v>
      </c>
      <c r="F10" s="78">
        <v>12831.64</v>
      </c>
      <c r="G10" s="69">
        <f t="shared" ref="G10:G11" si="5">ROUNDDOWN(FLOOR(B10*$C$2 ,0.001555), 2)</f>
        <v>11637.59</v>
      </c>
      <c r="H10" s="73">
        <f t="shared" ref="H10:H11" si="6">ROUNDDOWN(FLOOR(B10*$F$2 ,0.001555), 2)</f>
        <v>12831.64</v>
      </c>
      <c r="I10" s="79">
        <f t="shared" si="3"/>
        <v>29093.98</v>
      </c>
      <c r="J10" s="79">
        <f t="shared" si="4"/>
        <v>32079.1</v>
      </c>
    </row>
    <row r="11">
      <c r="A11" s="64" t="s">
        <v>43</v>
      </c>
      <c r="B11" s="80">
        <v>1680.08</v>
      </c>
      <c r="C11" s="81">
        <v>0.9</v>
      </c>
      <c r="D11" s="82">
        <v>2.0</v>
      </c>
      <c r="E11" s="83">
        <v>11849.74</v>
      </c>
      <c r="F11" s="84"/>
      <c r="G11" s="69">
        <f t="shared" si="5"/>
        <v>11849.75</v>
      </c>
      <c r="H11" s="73">
        <f t="shared" si="6"/>
        <v>13065.56</v>
      </c>
      <c r="I11" s="85">
        <f t="shared" si="3"/>
        <v>26332.78</v>
      </c>
      <c r="J11" s="85">
        <f t="shared" si="4"/>
        <v>29034.58</v>
      </c>
    </row>
    <row r="12">
      <c r="A12" s="64" t="s">
        <v>44</v>
      </c>
      <c r="B12" s="80">
        <v>1320.0</v>
      </c>
      <c r="C12" s="81">
        <v>0.7</v>
      </c>
      <c r="D12" s="82">
        <v>2.0</v>
      </c>
      <c r="E12" s="83">
        <v>8896.07</v>
      </c>
      <c r="F12" s="80">
        <v>9786.55</v>
      </c>
      <c r="G12" s="69">
        <f t="shared" ref="G12:G13" si="7">ROUNDDOWN(FLOOR(B12*$B$2 ,0.001555), 2)</f>
        <v>8896.07</v>
      </c>
      <c r="H12" s="69">
        <f t="shared" ref="H12:H13" si="8">ROUNDDOWN(FLOOR(B12*$E$2 ,0.001555), 2)</f>
        <v>9786.54</v>
      </c>
      <c r="I12" s="85">
        <f t="shared" si="3"/>
        <v>25417.34</v>
      </c>
      <c r="J12" s="85">
        <f t="shared" si="4"/>
        <v>27961.54</v>
      </c>
    </row>
    <row r="13">
      <c r="A13" s="71" t="s">
        <v>45</v>
      </c>
      <c r="B13" s="80">
        <v>880.08</v>
      </c>
      <c r="C13" s="81">
        <v>1.1</v>
      </c>
      <c r="D13" s="82">
        <v>4.0</v>
      </c>
      <c r="E13" s="86">
        <v>5931.24</v>
      </c>
      <c r="F13" s="84"/>
      <c r="G13" s="69">
        <f t="shared" si="7"/>
        <v>5931.25</v>
      </c>
      <c r="H13" s="87">
        <f t="shared" si="8"/>
        <v>6524.95</v>
      </c>
      <c r="I13" s="85">
        <f t="shared" si="3"/>
        <v>21568.18</v>
      </c>
      <c r="J13" s="85">
        <f t="shared" si="4"/>
        <v>23727.09</v>
      </c>
    </row>
    <row r="14">
      <c r="A14" s="88" t="s">
        <v>46</v>
      </c>
      <c r="B14" s="80">
        <v>1225.0</v>
      </c>
      <c r="C14" s="81">
        <v>1.0</v>
      </c>
      <c r="D14" s="82">
        <v>2.0</v>
      </c>
      <c r="E14" s="83">
        <v>8640.03</v>
      </c>
      <c r="F14" s="84"/>
      <c r="G14" s="69">
        <f t="shared" ref="G14:G15" si="9">ROUNDDOWN(FLOOR(B14*$C$2 ,0.001555), 2)</f>
        <v>8640.03</v>
      </c>
      <c r="H14" s="87">
        <f t="shared" ref="H14:H15" si="10">ROUNDDOWN(FLOOR(B14*$F$2 ,0.001555), 2)</f>
        <v>9526.52</v>
      </c>
      <c r="I14" s="85">
        <f t="shared" si="3"/>
        <v>17280.06</v>
      </c>
      <c r="J14" s="85">
        <f t="shared" si="4"/>
        <v>19053.04</v>
      </c>
    </row>
    <row r="15">
      <c r="A15" s="64" t="s">
        <v>47</v>
      </c>
      <c r="B15" s="89">
        <v>1500.0</v>
      </c>
      <c r="C15" s="90">
        <v>0.78</v>
      </c>
      <c r="D15" s="91">
        <v>1.0</v>
      </c>
      <c r="E15" s="92">
        <v>10579.63</v>
      </c>
      <c r="F15" s="93"/>
      <c r="G15" s="69">
        <f t="shared" si="9"/>
        <v>10579.63</v>
      </c>
      <c r="H15" s="73">
        <f t="shared" si="10"/>
        <v>11665.12</v>
      </c>
      <c r="I15" s="94">
        <f t="shared" si="3"/>
        <v>13563.63</v>
      </c>
      <c r="J15" s="94">
        <f t="shared" si="4"/>
        <v>14955.28</v>
      </c>
      <c r="N15" s="95"/>
      <c r="O15" s="95"/>
      <c r="P15" s="95"/>
    </row>
    <row r="16">
      <c r="A16" s="71" t="s">
        <v>48</v>
      </c>
      <c r="B16" s="65">
        <v>1000.0</v>
      </c>
      <c r="C16" s="66">
        <v>0.5</v>
      </c>
      <c r="D16" s="67">
        <v>1.0</v>
      </c>
      <c r="E16" s="68">
        <v>6739.45</v>
      </c>
      <c r="F16" s="72">
        <v>7414.05</v>
      </c>
      <c r="G16" s="69">
        <f t="shared" ref="G16:G17" si="11">ROUNDDOWN(FLOOR(B16*$B$2 ,0.001555), 2)</f>
        <v>6739.44</v>
      </c>
      <c r="H16" s="73">
        <f t="shared" ref="H16:H17" si="12">ROUNDDOWN(FLOOR(B16*$E$2 ,0.001555), 2)</f>
        <v>7414.05</v>
      </c>
      <c r="I16" s="70">
        <f t="shared" si="3"/>
        <v>13478.88</v>
      </c>
      <c r="J16" s="70">
        <f t="shared" si="4"/>
        <v>14828.1</v>
      </c>
    </row>
    <row r="17">
      <c r="A17" s="71" t="s">
        <v>49</v>
      </c>
      <c r="B17" s="80">
        <v>950.0</v>
      </c>
      <c r="C17" s="81">
        <v>1.0</v>
      </c>
      <c r="D17" s="82">
        <v>2.0</v>
      </c>
      <c r="E17" s="83">
        <v>6402.48</v>
      </c>
      <c r="F17" s="84"/>
      <c r="G17" s="69">
        <f t="shared" si="11"/>
        <v>6402.47</v>
      </c>
      <c r="H17" s="73">
        <f t="shared" si="12"/>
        <v>7043.34</v>
      </c>
      <c r="I17" s="85">
        <f t="shared" si="3"/>
        <v>12804.94</v>
      </c>
      <c r="J17" s="85">
        <f t="shared" si="4"/>
        <v>14086.68</v>
      </c>
    </row>
    <row r="18">
      <c r="A18" s="64" t="s">
        <v>50</v>
      </c>
      <c r="B18" s="96">
        <v>1650.0</v>
      </c>
      <c r="C18" s="97">
        <v>1.0</v>
      </c>
      <c r="D18" s="98">
        <v>1.0</v>
      </c>
      <c r="E18" s="99">
        <v>11637.6</v>
      </c>
      <c r="F18" s="100">
        <v>12831.64</v>
      </c>
      <c r="G18" s="69">
        <f t="shared" ref="G18:G19" si="13">ROUNDDOWN(FLOOR(B18*$C$2 ,0.001555), 2)</f>
        <v>11637.59</v>
      </c>
      <c r="H18" s="73">
        <f t="shared" ref="H18:H19" si="14">ROUNDDOWN(FLOOR(B18*$F$2 ,0.001555), 2)</f>
        <v>12831.64</v>
      </c>
      <c r="I18" s="101">
        <f t="shared" si="3"/>
        <v>11637.59</v>
      </c>
      <c r="J18" s="101">
        <f t="shared" si="4"/>
        <v>12831.64</v>
      </c>
    </row>
    <row r="19">
      <c r="A19" s="64" t="s">
        <v>51</v>
      </c>
      <c r="B19" s="96">
        <v>816.07</v>
      </c>
      <c r="C19" s="97">
        <v>0.5</v>
      </c>
      <c r="D19" s="98">
        <v>1.0</v>
      </c>
      <c r="E19" s="99">
        <v>5755.83</v>
      </c>
      <c r="F19" s="102"/>
      <c r="G19" s="69">
        <f t="shared" si="13"/>
        <v>5755.81</v>
      </c>
      <c r="H19" s="73">
        <f t="shared" si="14"/>
        <v>6346.37</v>
      </c>
      <c r="I19" s="101">
        <f t="shared" si="3"/>
        <v>11511.62</v>
      </c>
      <c r="J19" s="101">
        <f t="shared" si="4"/>
        <v>12692.74</v>
      </c>
    </row>
    <row r="20">
      <c r="A20" s="64" t="s">
        <v>52</v>
      </c>
      <c r="B20" s="80">
        <v>1250.0</v>
      </c>
      <c r="C20" s="81">
        <v>0.75</v>
      </c>
      <c r="D20" s="82">
        <v>1.0</v>
      </c>
      <c r="E20" s="83">
        <v>8424.31</v>
      </c>
      <c r="F20" s="83">
        <v>9267.57</v>
      </c>
      <c r="G20" s="69">
        <f t="shared" ref="G20:G29" si="15">ROUNDDOWN(FLOOR(B20*$B$2 ,0.001555), 2)</f>
        <v>8424.3</v>
      </c>
      <c r="H20" s="69">
        <f t="shared" ref="H20:H29" si="16">ROUNDDOWN(FLOOR(B20*$E$2 ,0.001555), 2)</f>
        <v>9267.56</v>
      </c>
      <c r="I20" s="85">
        <f t="shared" si="3"/>
        <v>11232.4</v>
      </c>
      <c r="J20" s="85">
        <f t="shared" si="4"/>
        <v>12356.75</v>
      </c>
      <c r="N20" s="103"/>
    </row>
    <row r="21">
      <c r="A21" s="64" t="s">
        <v>53</v>
      </c>
      <c r="B21" s="80">
        <v>1350.0</v>
      </c>
      <c r="C21" s="81">
        <v>0.82</v>
      </c>
      <c r="D21" s="82">
        <v>1.0</v>
      </c>
      <c r="E21" s="83">
        <v>9098.26</v>
      </c>
      <c r="F21" s="104">
        <v>10008.97</v>
      </c>
      <c r="G21" s="69">
        <f t="shared" si="15"/>
        <v>9098.25</v>
      </c>
      <c r="H21" s="73">
        <f t="shared" si="16"/>
        <v>10008.96</v>
      </c>
      <c r="I21" s="85">
        <f t="shared" si="3"/>
        <v>11095.43</v>
      </c>
      <c r="J21" s="85">
        <f t="shared" si="4"/>
        <v>12206.05</v>
      </c>
    </row>
    <row r="22">
      <c r="A22" s="71" t="s">
        <v>54</v>
      </c>
      <c r="B22" s="80">
        <v>1550.0</v>
      </c>
      <c r="C22" s="81">
        <v>1.0</v>
      </c>
      <c r="D22" s="82">
        <v>1.0</v>
      </c>
      <c r="E22" s="83">
        <v>10446.15</v>
      </c>
      <c r="F22" s="84"/>
      <c r="G22" s="69">
        <f t="shared" si="15"/>
        <v>10446.14</v>
      </c>
      <c r="H22" s="73">
        <f t="shared" si="16"/>
        <v>11491.77</v>
      </c>
      <c r="I22" s="85">
        <f t="shared" si="3"/>
        <v>10446.14</v>
      </c>
      <c r="J22" s="85">
        <f t="shared" si="4"/>
        <v>11491.77</v>
      </c>
    </row>
    <row r="23">
      <c r="A23" s="88" t="s">
        <v>55</v>
      </c>
      <c r="B23" s="80">
        <v>700.0</v>
      </c>
      <c r="C23" s="81">
        <v>1.0</v>
      </c>
      <c r="D23" s="82">
        <v>2.0</v>
      </c>
      <c r="E23" s="83">
        <v>4717.61</v>
      </c>
      <c r="F23" s="104">
        <v>5189.82</v>
      </c>
      <c r="G23" s="69">
        <f t="shared" si="15"/>
        <v>4717.61</v>
      </c>
      <c r="H23" s="73">
        <f t="shared" si="16"/>
        <v>5189.83</v>
      </c>
      <c r="I23" s="85">
        <f t="shared" si="3"/>
        <v>9435.22</v>
      </c>
      <c r="J23" s="85">
        <f t="shared" si="4"/>
        <v>10379.66</v>
      </c>
    </row>
    <row r="24">
      <c r="A24" s="71" t="s">
        <v>56</v>
      </c>
      <c r="B24" s="89">
        <v>1250.0</v>
      </c>
      <c r="C24" s="90">
        <v>1.0</v>
      </c>
      <c r="D24" s="91">
        <v>1.0</v>
      </c>
      <c r="E24" s="92">
        <v>8424.31</v>
      </c>
      <c r="F24" s="93"/>
      <c r="G24" s="69">
        <f t="shared" si="15"/>
        <v>8424.3</v>
      </c>
      <c r="H24" s="73">
        <f t="shared" si="16"/>
        <v>9267.56</v>
      </c>
      <c r="I24" s="94">
        <f t="shared" si="3"/>
        <v>8424.3</v>
      </c>
      <c r="J24" s="94">
        <f t="shared" si="4"/>
        <v>9267.56</v>
      </c>
    </row>
    <row r="25">
      <c r="A25" s="64" t="s">
        <v>57</v>
      </c>
      <c r="B25" s="74">
        <v>1450.0</v>
      </c>
      <c r="C25" s="75">
        <v>1.25</v>
      </c>
      <c r="D25" s="76">
        <v>1.0</v>
      </c>
      <c r="E25" s="77">
        <v>9772.2</v>
      </c>
      <c r="F25" s="60"/>
      <c r="G25" s="69">
        <f t="shared" si="15"/>
        <v>9772.19</v>
      </c>
      <c r="H25" s="73">
        <f t="shared" si="16"/>
        <v>10750.37</v>
      </c>
      <c r="I25" s="79">
        <f t="shared" si="3"/>
        <v>7817.75</v>
      </c>
      <c r="J25" s="79">
        <f t="shared" si="4"/>
        <v>8600.3</v>
      </c>
    </row>
    <row r="26">
      <c r="A26" s="64" t="s">
        <v>58</v>
      </c>
      <c r="B26" s="89">
        <v>1500.0</v>
      </c>
      <c r="C26" s="90">
        <v>1.3</v>
      </c>
      <c r="D26" s="91">
        <v>1.0</v>
      </c>
      <c r="E26" s="92">
        <v>10109.18</v>
      </c>
      <c r="F26" s="105">
        <v>11121.08</v>
      </c>
      <c r="G26" s="69">
        <f t="shared" si="15"/>
        <v>10109.17</v>
      </c>
      <c r="H26" s="73">
        <f t="shared" si="16"/>
        <v>11121.07</v>
      </c>
      <c r="I26" s="94">
        <f t="shared" si="3"/>
        <v>7776.28</v>
      </c>
      <c r="J26" s="94">
        <f t="shared" si="4"/>
        <v>8554.67</v>
      </c>
    </row>
    <row r="27">
      <c r="A27" s="71" t="s">
        <v>59</v>
      </c>
      <c r="B27" s="80">
        <v>850.0</v>
      </c>
      <c r="C27" s="81">
        <v>1.1</v>
      </c>
      <c r="D27" s="82">
        <v>1.0</v>
      </c>
      <c r="E27" s="83">
        <v>5728.53</v>
      </c>
      <c r="F27" s="106"/>
      <c r="G27" s="69">
        <f t="shared" si="15"/>
        <v>5728.52</v>
      </c>
      <c r="H27" s="87">
        <f t="shared" si="16"/>
        <v>6301.94</v>
      </c>
      <c r="I27" s="85">
        <f t="shared" si="3"/>
        <v>5207.75</v>
      </c>
      <c r="J27" s="85">
        <f t="shared" si="4"/>
        <v>5729.04</v>
      </c>
    </row>
    <row r="28">
      <c r="A28" s="64" t="s">
        <v>60</v>
      </c>
      <c r="B28" s="96">
        <v>1050.0</v>
      </c>
      <c r="C28" s="97">
        <v>1.65</v>
      </c>
      <c r="D28" s="98">
        <v>1.0</v>
      </c>
      <c r="E28" s="99">
        <v>7076.42</v>
      </c>
      <c r="F28" s="106"/>
      <c r="G28" s="69">
        <f t="shared" si="15"/>
        <v>7076.41</v>
      </c>
      <c r="H28" s="87">
        <f t="shared" si="16"/>
        <v>7784.75</v>
      </c>
      <c r="I28" s="101">
        <f t="shared" si="3"/>
        <v>4288.73</v>
      </c>
      <c r="J28" s="101">
        <f t="shared" si="4"/>
        <v>4718.03</v>
      </c>
    </row>
    <row r="29">
      <c r="A29" s="64" t="s">
        <v>61</v>
      </c>
      <c r="B29" s="107">
        <v>810.0</v>
      </c>
      <c r="C29" s="108">
        <v>1.3</v>
      </c>
      <c r="D29" s="109">
        <v>1.0</v>
      </c>
      <c r="E29" s="110">
        <v>5458.95</v>
      </c>
      <c r="F29" s="111">
        <v>6005.38</v>
      </c>
      <c r="G29" s="69">
        <f t="shared" si="15"/>
        <v>5458.95</v>
      </c>
      <c r="H29" s="73">
        <f t="shared" si="16"/>
        <v>6005.38</v>
      </c>
      <c r="I29" s="112">
        <f t="shared" si="3"/>
        <v>4199.19</v>
      </c>
      <c r="J29" s="112">
        <f t="shared" si="4"/>
        <v>4619.52</v>
      </c>
      <c r="N29" s="113"/>
    </row>
    <row r="30">
      <c r="A30" s="114" t="s">
        <v>62</v>
      </c>
      <c r="B30" s="55"/>
      <c r="C30" s="55"/>
      <c r="D30" s="55"/>
      <c r="E30" s="55"/>
      <c r="F30" s="55"/>
      <c r="G30" s="55"/>
      <c r="H30" s="55"/>
      <c r="I30" s="55"/>
      <c r="J30" s="56"/>
    </row>
    <row r="31">
      <c r="A31" s="57"/>
      <c r="B31" s="58"/>
      <c r="C31" s="58"/>
      <c r="D31" s="58"/>
      <c r="E31" s="58"/>
      <c r="F31" s="58"/>
      <c r="G31" s="58"/>
      <c r="H31" s="58"/>
      <c r="I31" s="58"/>
      <c r="J31" s="59"/>
      <c r="N31" s="115"/>
      <c r="O31" s="116"/>
      <c r="P31" s="115"/>
    </row>
    <row r="32">
      <c r="A32" s="60"/>
      <c r="B32" s="61" t="s">
        <v>29</v>
      </c>
      <c r="C32" s="62" t="s">
        <v>30</v>
      </c>
      <c r="D32" s="61" t="s">
        <v>31</v>
      </c>
      <c r="E32" s="61" t="s">
        <v>32</v>
      </c>
      <c r="F32" s="61" t="s">
        <v>33</v>
      </c>
      <c r="G32" s="61" t="s">
        <v>34</v>
      </c>
      <c r="H32" s="61" t="s">
        <v>35</v>
      </c>
      <c r="I32" s="63" t="s">
        <v>36</v>
      </c>
      <c r="J32" s="63" t="s">
        <v>37</v>
      </c>
      <c r="N32" s="113"/>
      <c r="O32" s="113"/>
      <c r="P32" s="113"/>
    </row>
    <row r="33">
      <c r="A33" s="64" t="s">
        <v>63</v>
      </c>
      <c r="B33" s="96">
        <v>7.2</v>
      </c>
      <c r="C33" s="97">
        <v>0.86</v>
      </c>
      <c r="D33" s="117">
        <v>1.0</v>
      </c>
      <c r="E33" s="96">
        <v>48.52</v>
      </c>
      <c r="F33" s="100">
        <v>53.37</v>
      </c>
      <c r="G33" s="69">
        <f t="shared" ref="G33:G54" si="17">ROUNDDOWN(FLOOR(B33*$B$2 ,0.001555), 2)</f>
        <v>48.52</v>
      </c>
      <c r="H33" s="73">
        <f t="shared" ref="H33:H54" si="18">ROUNDDOWN(FLOOR(B33*$E$2 ,0.001555), 2)</f>
        <v>53.38</v>
      </c>
      <c r="I33" s="101">
        <f t="shared" ref="I33:I54" si="19">ROUND(1/C33*D33*G33, 2)</f>
        <v>56.42</v>
      </c>
      <c r="J33" s="101">
        <f t="shared" ref="J33:J54" si="20">ROUND(1/C33*D33*H33, 2)</f>
        <v>62.07</v>
      </c>
    </row>
    <row r="34">
      <c r="A34" s="64" t="s">
        <v>64</v>
      </c>
      <c r="B34" s="89">
        <v>14.4</v>
      </c>
      <c r="C34" s="90">
        <v>1.5</v>
      </c>
      <c r="D34" s="118">
        <v>1.0</v>
      </c>
      <c r="E34" s="89">
        <v>97.04</v>
      </c>
      <c r="F34" s="105">
        <v>106.75</v>
      </c>
      <c r="G34" s="69">
        <f t="shared" si="17"/>
        <v>97.04</v>
      </c>
      <c r="H34" s="73">
        <f t="shared" si="18"/>
        <v>106.76</v>
      </c>
      <c r="I34" s="94">
        <f t="shared" si="19"/>
        <v>64.69</v>
      </c>
      <c r="J34" s="94">
        <f t="shared" si="20"/>
        <v>71.17</v>
      </c>
    </row>
    <row r="35">
      <c r="A35" s="64" t="s">
        <v>65</v>
      </c>
      <c r="B35" s="96">
        <v>12.0</v>
      </c>
      <c r="C35" s="97">
        <v>1.5</v>
      </c>
      <c r="D35" s="117">
        <v>1.0</v>
      </c>
      <c r="E35" s="96">
        <v>80.87</v>
      </c>
      <c r="F35" s="100">
        <v>88.96</v>
      </c>
      <c r="G35" s="69">
        <f t="shared" si="17"/>
        <v>80.87</v>
      </c>
      <c r="H35" s="73">
        <f t="shared" si="18"/>
        <v>88.96</v>
      </c>
      <c r="I35" s="101">
        <f t="shared" si="19"/>
        <v>53.91</v>
      </c>
      <c r="J35" s="101">
        <f t="shared" si="20"/>
        <v>59.31</v>
      </c>
    </row>
    <row r="36">
      <c r="A36" s="64" t="s">
        <v>66</v>
      </c>
      <c r="B36" s="89">
        <v>7.2</v>
      </c>
      <c r="C36" s="90">
        <v>0.38</v>
      </c>
      <c r="D36" s="118">
        <v>1.0</v>
      </c>
      <c r="E36" s="89">
        <v>48.52</v>
      </c>
      <c r="F36" s="105">
        <v>53.37</v>
      </c>
      <c r="G36" s="69">
        <f t="shared" si="17"/>
        <v>48.52</v>
      </c>
      <c r="H36" s="73">
        <f t="shared" si="18"/>
        <v>53.38</v>
      </c>
      <c r="I36" s="94">
        <f t="shared" si="19"/>
        <v>127.68</v>
      </c>
      <c r="J36" s="94">
        <f t="shared" si="20"/>
        <v>140.47</v>
      </c>
    </row>
    <row r="37">
      <c r="A37" s="64" t="s">
        <v>67</v>
      </c>
      <c r="B37" s="96">
        <v>28.0</v>
      </c>
      <c r="C37" s="97">
        <v>1.5</v>
      </c>
      <c r="D37" s="117">
        <v>1.0</v>
      </c>
      <c r="E37" s="96">
        <v>188.7</v>
      </c>
      <c r="F37" s="100">
        <v>207.59</v>
      </c>
      <c r="G37" s="69">
        <f t="shared" si="17"/>
        <v>188.7</v>
      </c>
      <c r="H37" s="73">
        <f t="shared" si="18"/>
        <v>207.59</v>
      </c>
      <c r="I37" s="101">
        <f t="shared" si="19"/>
        <v>125.8</v>
      </c>
      <c r="J37" s="101">
        <f t="shared" si="20"/>
        <v>138.39</v>
      </c>
    </row>
    <row r="38">
      <c r="A38" s="64" t="s">
        <v>68</v>
      </c>
      <c r="B38" s="89">
        <v>14.5</v>
      </c>
      <c r="C38" s="90">
        <v>1.5</v>
      </c>
      <c r="D38" s="118">
        <v>1.0</v>
      </c>
      <c r="E38" s="89">
        <v>97.72</v>
      </c>
      <c r="F38" s="105">
        <v>107.5</v>
      </c>
      <c r="G38" s="69">
        <f t="shared" si="17"/>
        <v>97.72</v>
      </c>
      <c r="H38" s="73">
        <f t="shared" si="18"/>
        <v>107.5</v>
      </c>
      <c r="I38" s="94">
        <f t="shared" si="19"/>
        <v>65.15</v>
      </c>
      <c r="J38" s="94">
        <f t="shared" si="20"/>
        <v>71.67</v>
      </c>
    </row>
    <row r="39">
      <c r="A39" s="64" t="s">
        <v>69</v>
      </c>
      <c r="B39" s="96">
        <v>21.6</v>
      </c>
      <c r="C39" s="97">
        <v>1.1</v>
      </c>
      <c r="D39" s="117">
        <v>2.0</v>
      </c>
      <c r="E39" s="96">
        <v>145.57</v>
      </c>
      <c r="F39" s="100">
        <v>160.14</v>
      </c>
      <c r="G39" s="69">
        <f t="shared" si="17"/>
        <v>145.57</v>
      </c>
      <c r="H39" s="73">
        <f t="shared" si="18"/>
        <v>160.14</v>
      </c>
      <c r="I39" s="101">
        <f t="shared" si="19"/>
        <v>264.67</v>
      </c>
      <c r="J39" s="101">
        <f t="shared" si="20"/>
        <v>291.16</v>
      </c>
    </row>
    <row r="40">
      <c r="A40" s="64" t="s">
        <v>70</v>
      </c>
      <c r="B40" s="89">
        <v>48.0</v>
      </c>
      <c r="C40" s="90">
        <v>1.25</v>
      </c>
      <c r="D40" s="118">
        <v>1.0</v>
      </c>
      <c r="E40" s="89">
        <v>323.49</v>
      </c>
      <c r="F40" s="105">
        <v>355.87</v>
      </c>
      <c r="G40" s="69">
        <f t="shared" si="17"/>
        <v>323.49</v>
      </c>
      <c r="H40" s="73">
        <f t="shared" si="18"/>
        <v>355.87</v>
      </c>
      <c r="I40" s="94">
        <f t="shared" si="19"/>
        <v>258.79</v>
      </c>
      <c r="J40" s="94">
        <f t="shared" si="20"/>
        <v>284.7</v>
      </c>
    </row>
    <row r="41">
      <c r="A41" s="64" t="s">
        <v>71</v>
      </c>
      <c r="B41" s="96">
        <v>78.0</v>
      </c>
      <c r="C41" s="97">
        <v>1.0</v>
      </c>
      <c r="D41" s="117">
        <v>1.0</v>
      </c>
      <c r="E41" s="96">
        <v>525.67</v>
      </c>
      <c r="F41" s="100">
        <v>578.29</v>
      </c>
      <c r="G41" s="69">
        <f t="shared" si="17"/>
        <v>525.67</v>
      </c>
      <c r="H41" s="73">
        <f t="shared" si="18"/>
        <v>578.29</v>
      </c>
      <c r="I41" s="101">
        <f t="shared" si="19"/>
        <v>525.67</v>
      </c>
      <c r="J41" s="101">
        <f t="shared" si="20"/>
        <v>578.29</v>
      </c>
    </row>
    <row r="42">
      <c r="A42" s="64" t="s">
        <v>72</v>
      </c>
      <c r="B42" s="89">
        <v>230.0</v>
      </c>
      <c r="C42" s="90">
        <v>1.5</v>
      </c>
      <c r="D42" s="118">
        <v>1.0</v>
      </c>
      <c r="E42" s="89">
        <v>1550.07</v>
      </c>
      <c r="F42" s="105">
        <v>1705.23</v>
      </c>
      <c r="G42" s="69">
        <f t="shared" si="17"/>
        <v>1550.07</v>
      </c>
      <c r="H42" s="73">
        <f t="shared" si="18"/>
        <v>1705.23</v>
      </c>
      <c r="I42" s="94">
        <f t="shared" si="19"/>
        <v>1033.38</v>
      </c>
      <c r="J42" s="94">
        <f t="shared" si="20"/>
        <v>1136.82</v>
      </c>
    </row>
    <row r="43">
      <c r="A43" s="64" t="s">
        <v>73</v>
      </c>
      <c r="B43" s="96">
        <v>495.0</v>
      </c>
      <c r="C43" s="97">
        <v>1.25</v>
      </c>
      <c r="D43" s="98">
        <v>1.0</v>
      </c>
      <c r="E43" s="99">
        <v>3336.02</v>
      </c>
      <c r="F43" s="119"/>
      <c r="G43" s="69">
        <f t="shared" si="17"/>
        <v>3336.02</v>
      </c>
      <c r="H43" s="73">
        <f t="shared" si="18"/>
        <v>3669.95</v>
      </c>
      <c r="I43" s="101">
        <f t="shared" si="19"/>
        <v>2668.82</v>
      </c>
      <c r="J43" s="101">
        <f t="shared" si="20"/>
        <v>2935.96</v>
      </c>
    </row>
    <row r="44">
      <c r="A44" s="64" t="s">
        <v>61</v>
      </c>
      <c r="B44" s="107">
        <v>810.0</v>
      </c>
      <c r="C44" s="108">
        <v>1.3</v>
      </c>
      <c r="D44" s="109">
        <v>1.0</v>
      </c>
      <c r="E44" s="110">
        <v>5458.95</v>
      </c>
      <c r="F44" s="111">
        <v>6005.38</v>
      </c>
      <c r="G44" s="69">
        <f t="shared" si="17"/>
        <v>5458.95</v>
      </c>
      <c r="H44" s="73">
        <f t="shared" si="18"/>
        <v>6005.38</v>
      </c>
      <c r="I44" s="112">
        <f t="shared" si="19"/>
        <v>4199.19</v>
      </c>
      <c r="J44" s="112">
        <f t="shared" si="20"/>
        <v>4619.52</v>
      </c>
    </row>
    <row r="45">
      <c r="A45" s="64" t="s">
        <v>74</v>
      </c>
      <c r="B45" s="96">
        <v>568.0</v>
      </c>
      <c r="C45" s="97">
        <v>1.3</v>
      </c>
      <c r="D45" s="98">
        <v>1.0</v>
      </c>
      <c r="E45" s="99">
        <v>3828.0</v>
      </c>
      <c r="F45" s="99">
        <v>4211.18</v>
      </c>
      <c r="G45" s="69">
        <f t="shared" si="17"/>
        <v>3828</v>
      </c>
      <c r="H45" s="69">
        <f t="shared" si="18"/>
        <v>4211.17</v>
      </c>
      <c r="I45" s="101">
        <f t="shared" si="19"/>
        <v>2944.62</v>
      </c>
      <c r="J45" s="101">
        <f t="shared" si="20"/>
        <v>3239.36</v>
      </c>
    </row>
    <row r="46">
      <c r="A46" s="64" t="s">
        <v>75</v>
      </c>
      <c r="B46" s="89">
        <v>84.0</v>
      </c>
      <c r="C46" s="90">
        <v>1.0</v>
      </c>
      <c r="D46" s="91">
        <v>1.0</v>
      </c>
      <c r="E46" s="92">
        <v>566.11</v>
      </c>
      <c r="F46" s="92">
        <v>622.77</v>
      </c>
      <c r="G46" s="69">
        <f t="shared" si="17"/>
        <v>566.11</v>
      </c>
      <c r="H46" s="69">
        <f t="shared" si="18"/>
        <v>622.77</v>
      </c>
      <c r="I46" s="94">
        <f t="shared" si="19"/>
        <v>566.11</v>
      </c>
      <c r="J46" s="94">
        <f t="shared" si="20"/>
        <v>622.77</v>
      </c>
      <c r="N46" s="115"/>
      <c r="O46" s="115"/>
      <c r="P46" s="115"/>
    </row>
    <row r="47">
      <c r="A47" s="64" t="s">
        <v>76</v>
      </c>
      <c r="B47" s="96">
        <v>360.0</v>
      </c>
      <c r="C47" s="97">
        <v>1.75</v>
      </c>
      <c r="D47" s="98">
        <v>1.0</v>
      </c>
      <c r="E47" s="99">
        <v>2426.2</v>
      </c>
      <c r="F47" s="99">
        <v>2669.05</v>
      </c>
      <c r="G47" s="69">
        <f t="shared" si="17"/>
        <v>2426.2</v>
      </c>
      <c r="H47" s="69">
        <f t="shared" si="18"/>
        <v>2669.05</v>
      </c>
      <c r="I47" s="101">
        <f t="shared" si="19"/>
        <v>1386.4</v>
      </c>
      <c r="J47" s="101">
        <f t="shared" si="20"/>
        <v>1525.17</v>
      </c>
      <c r="N47" s="113"/>
      <c r="O47" s="113"/>
      <c r="P47" s="113"/>
    </row>
    <row r="48">
      <c r="A48" s="64" t="s">
        <v>77</v>
      </c>
      <c r="B48" s="89">
        <v>420.0</v>
      </c>
      <c r="C48" s="90">
        <v>1.5</v>
      </c>
      <c r="D48" s="91">
        <v>1.0</v>
      </c>
      <c r="E48" s="92">
        <v>2830.56</v>
      </c>
      <c r="F48" s="92">
        <v>3113.9</v>
      </c>
      <c r="G48" s="69">
        <f t="shared" si="17"/>
        <v>2830.56</v>
      </c>
      <c r="H48" s="69">
        <f t="shared" si="18"/>
        <v>3113.89</v>
      </c>
      <c r="I48" s="94">
        <f t="shared" si="19"/>
        <v>1887.04</v>
      </c>
      <c r="J48" s="94">
        <f t="shared" si="20"/>
        <v>2075.93</v>
      </c>
    </row>
    <row r="49">
      <c r="A49" s="64" t="s">
        <v>78</v>
      </c>
      <c r="B49" s="96">
        <v>720.0</v>
      </c>
      <c r="C49" s="97">
        <v>4.0</v>
      </c>
      <c r="D49" s="98">
        <v>1.0</v>
      </c>
      <c r="E49" s="99">
        <v>4852.4</v>
      </c>
      <c r="F49" s="99">
        <v>5338.12</v>
      </c>
      <c r="G49" s="69">
        <f t="shared" si="17"/>
        <v>4852.4</v>
      </c>
      <c r="H49" s="69">
        <f t="shared" si="18"/>
        <v>5338.11</v>
      </c>
      <c r="I49" s="101">
        <f t="shared" si="19"/>
        <v>1213.1</v>
      </c>
      <c r="J49" s="101">
        <f t="shared" si="20"/>
        <v>1334.53</v>
      </c>
    </row>
    <row r="50">
      <c r="A50" s="64" t="s">
        <v>79</v>
      </c>
      <c r="B50" s="89">
        <v>300.0</v>
      </c>
      <c r="C50" s="90">
        <v>1.25</v>
      </c>
      <c r="D50" s="91">
        <v>1.0</v>
      </c>
      <c r="E50" s="92">
        <v>2021.83</v>
      </c>
      <c r="F50" s="92">
        <v>2224.21</v>
      </c>
      <c r="G50" s="69">
        <f t="shared" si="17"/>
        <v>2021.83</v>
      </c>
      <c r="H50" s="69">
        <f t="shared" si="18"/>
        <v>2224.21</v>
      </c>
      <c r="I50" s="94">
        <f t="shared" si="19"/>
        <v>1617.46</v>
      </c>
      <c r="J50" s="94">
        <f t="shared" si="20"/>
        <v>1779.37</v>
      </c>
    </row>
    <row r="51">
      <c r="A51" s="64" t="s">
        <v>80</v>
      </c>
      <c r="B51" s="120">
        <v>1200.0</v>
      </c>
      <c r="C51" s="121">
        <v>1.8</v>
      </c>
      <c r="D51" s="122">
        <v>1.0</v>
      </c>
      <c r="E51" s="123">
        <v>8087.34</v>
      </c>
      <c r="F51" s="123">
        <v>8896.86</v>
      </c>
      <c r="G51" s="69">
        <f t="shared" si="17"/>
        <v>8087.33</v>
      </c>
      <c r="H51" s="69">
        <f t="shared" si="18"/>
        <v>8896.86</v>
      </c>
      <c r="I51" s="124">
        <f t="shared" si="19"/>
        <v>4492.96</v>
      </c>
      <c r="J51" s="124">
        <f t="shared" si="20"/>
        <v>4942.7</v>
      </c>
    </row>
    <row r="52">
      <c r="A52" s="64" t="s">
        <v>81</v>
      </c>
      <c r="B52" s="89">
        <v>900.0</v>
      </c>
      <c r="C52" s="90">
        <v>1.5</v>
      </c>
      <c r="D52" s="91">
        <v>1.0</v>
      </c>
      <c r="E52" s="92">
        <v>6065.5</v>
      </c>
      <c r="F52" s="92">
        <v>6672.65</v>
      </c>
      <c r="G52" s="69">
        <f t="shared" si="17"/>
        <v>6065.5</v>
      </c>
      <c r="H52" s="69">
        <f t="shared" si="18"/>
        <v>6672.64</v>
      </c>
      <c r="I52" s="94">
        <f t="shared" si="19"/>
        <v>4043.67</v>
      </c>
      <c r="J52" s="94">
        <f t="shared" si="20"/>
        <v>4448.43</v>
      </c>
    </row>
    <row r="53">
      <c r="A53" s="64" t="s">
        <v>52</v>
      </c>
      <c r="B53" s="80">
        <v>1250.0</v>
      </c>
      <c r="C53" s="81">
        <v>0.75</v>
      </c>
      <c r="D53" s="82">
        <v>1.0</v>
      </c>
      <c r="E53" s="83">
        <v>8424.31</v>
      </c>
      <c r="F53" s="83">
        <v>9267.57</v>
      </c>
      <c r="G53" s="69">
        <f t="shared" si="17"/>
        <v>8424.3</v>
      </c>
      <c r="H53" s="69">
        <f t="shared" si="18"/>
        <v>9267.56</v>
      </c>
      <c r="I53" s="85">
        <f t="shared" si="19"/>
        <v>11232.4</v>
      </c>
      <c r="J53" s="85">
        <f t="shared" si="20"/>
        <v>12356.75</v>
      </c>
    </row>
    <row r="54">
      <c r="A54" s="64" t="s">
        <v>41</v>
      </c>
      <c r="B54" s="65">
        <v>1650.0</v>
      </c>
      <c r="C54" s="66">
        <v>0.63</v>
      </c>
      <c r="D54" s="67">
        <v>2.0</v>
      </c>
      <c r="E54" s="68">
        <v>11120.1</v>
      </c>
      <c r="F54" s="68">
        <v>12233.19</v>
      </c>
      <c r="G54" s="69">
        <f t="shared" si="17"/>
        <v>11120.08</v>
      </c>
      <c r="H54" s="69">
        <f t="shared" si="18"/>
        <v>12233.18</v>
      </c>
      <c r="I54" s="70">
        <f t="shared" si="19"/>
        <v>35301.84</v>
      </c>
      <c r="J54" s="70">
        <f t="shared" si="20"/>
        <v>38835.49</v>
      </c>
    </row>
    <row r="55">
      <c r="A55" s="114" t="s">
        <v>82</v>
      </c>
      <c r="B55" s="55"/>
      <c r="C55" s="55"/>
      <c r="D55" s="55"/>
      <c r="E55" s="55"/>
      <c r="F55" s="55"/>
      <c r="G55" s="55"/>
      <c r="H55" s="55"/>
      <c r="I55" s="55"/>
      <c r="J55" s="56"/>
    </row>
    <row r="56">
      <c r="A56" s="57"/>
      <c r="B56" s="58"/>
      <c r="C56" s="58"/>
      <c r="D56" s="58"/>
      <c r="E56" s="58"/>
      <c r="F56" s="58"/>
      <c r="G56" s="58"/>
      <c r="H56" s="58"/>
      <c r="I56" s="58"/>
      <c r="J56" s="59"/>
    </row>
    <row r="57">
      <c r="A57" s="60"/>
      <c r="B57" s="61" t="s">
        <v>29</v>
      </c>
      <c r="C57" s="62" t="s">
        <v>30</v>
      </c>
      <c r="D57" s="61" t="s">
        <v>31</v>
      </c>
      <c r="E57" s="61" t="s">
        <v>32</v>
      </c>
      <c r="F57" s="61" t="s">
        <v>33</v>
      </c>
      <c r="G57" s="61" t="s">
        <v>34</v>
      </c>
      <c r="H57" s="61" t="s">
        <v>35</v>
      </c>
      <c r="I57" s="63" t="s">
        <v>36</v>
      </c>
      <c r="J57" s="63" t="s">
        <v>37</v>
      </c>
    </row>
    <row r="58">
      <c r="A58" s="64" t="s">
        <v>83</v>
      </c>
      <c r="B58" s="89">
        <v>18.0</v>
      </c>
      <c r="C58" s="90">
        <v>1.5</v>
      </c>
      <c r="D58" s="118">
        <v>1.0</v>
      </c>
      <c r="E58" s="89">
        <v>121.3</v>
      </c>
      <c r="F58" s="105">
        <v>133.45</v>
      </c>
      <c r="G58" s="69">
        <f t="shared" ref="G58:G79" si="21">ROUNDDOWN(FLOOR(B58*$B$2 ,0.001555), 2)</f>
        <v>121.3</v>
      </c>
      <c r="H58" s="73">
        <f t="shared" ref="H58:H79" si="22">ROUNDDOWN(FLOOR(B58*$E$2 ,0.001555), 2)</f>
        <v>133.45</v>
      </c>
      <c r="I58" s="94">
        <f t="shared" ref="I58:I79" si="23">ROUND(1/C58*D58*G58, 2)</f>
        <v>80.87</v>
      </c>
      <c r="J58" s="94">
        <f t="shared" ref="J58:J79" si="24">ROUND(1/C58*D58*H58, 2)</f>
        <v>88.97</v>
      </c>
    </row>
    <row r="59">
      <c r="A59" s="64" t="s">
        <v>84</v>
      </c>
      <c r="B59" s="96">
        <v>19.2</v>
      </c>
      <c r="C59" s="97">
        <v>1.69</v>
      </c>
      <c r="D59" s="117">
        <v>1.0</v>
      </c>
      <c r="E59" s="96">
        <v>129.39</v>
      </c>
      <c r="F59" s="100">
        <v>142.34</v>
      </c>
      <c r="G59" s="69">
        <f t="shared" si="21"/>
        <v>129.39</v>
      </c>
      <c r="H59" s="73">
        <f t="shared" si="22"/>
        <v>142.34</v>
      </c>
      <c r="I59" s="101">
        <f t="shared" si="23"/>
        <v>76.56</v>
      </c>
      <c r="J59" s="101">
        <f t="shared" si="24"/>
        <v>84.22</v>
      </c>
    </row>
    <row r="60">
      <c r="A60" s="64" t="s">
        <v>85</v>
      </c>
      <c r="B60" s="89">
        <v>15.0</v>
      </c>
      <c r="C60" s="90">
        <v>1.2</v>
      </c>
      <c r="D60" s="118">
        <v>1.0</v>
      </c>
      <c r="E60" s="89">
        <v>101.08</v>
      </c>
      <c r="F60" s="105">
        <v>111.2</v>
      </c>
      <c r="G60" s="69">
        <f t="shared" si="21"/>
        <v>101.09</v>
      </c>
      <c r="H60" s="73">
        <f t="shared" si="22"/>
        <v>111.21</v>
      </c>
      <c r="I60" s="94">
        <f t="shared" si="23"/>
        <v>84.24</v>
      </c>
      <c r="J60" s="94">
        <f t="shared" si="24"/>
        <v>92.68</v>
      </c>
    </row>
    <row r="61">
      <c r="A61" s="64" t="s">
        <v>86</v>
      </c>
      <c r="B61" s="96">
        <v>18.0</v>
      </c>
      <c r="C61" s="97">
        <v>0.75</v>
      </c>
      <c r="D61" s="117">
        <v>1.0</v>
      </c>
      <c r="E61" s="96">
        <v>121.3</v>
      </c>
      <c r="F61" s="100">
        <v>133.45</v>
      </c>
      <c r="G61" s="69">
        <f t="shared" si="21"/>
        <v>121.3</v>
      </c>
      <c r="H61" s="73">
        <f t="shared" si="22"/>
        <v>133.45</v>
      </c>
      <c r="I61" s="101">
        <f t="shared" si="23"/>
        <v>161.73</v>
      </c>
      <c r="J61" s="101">
        <f t="shared" si="24"/>
        <v>177.93</v>
      </c>
    </row>
    <row r="62">
      <c r="A62" s="64" t="s">
        <v>87</v>
      </c>
      <c r="B62" s="89">
        <v>26.4</v>
      </c>
      <c r="C62" s="90">
        <v>1.1</v>
      </c>
      <c r="D62" s="118">
        <v>1.0</v>
      </c>
      <c r="E62" s="89">
        <v>177.91</v>
      </c>
      <c r="F62" s="105">
        <v>195.72</v>
      </c>
      <c r="G62" s="69">
        <f t="shared" si="21"/>
        <v>177.91</v>
      </c>
      <c r="H62" s="73">
        <f t="shared" si="22"/>
        <v>195.72</v>
      </c>
      <c r="I62" s="94">
        <f t="shared" si="23"/>
        <v>161.74</v>
      </c>
      <c r="J62" s="94">
        <f t="shared" si="24"/>
        <v>177.93</v>
      </c>
    </row>
    <row r="63">
      <c r="A63" s="64" t="s">
        <v>88</v>
      </c>
      <c r="B63" s="96">
        <v>19.2</v>
      </c>
      <c r="C63" s="97">
        <v>1.2</v>
      </c>
      <c r="D63" s="117">
        <v>1.0</v>
      </c>
      <c r="E63" s="96">
        <v>129.39</v>
      </c>
      <c r="F63" s="100">
        <v>142.34</v>
      </c>
      <c r="G63" s="69">
        <f t="shared" si="21"/>
        <v>129.39</v>
      </c>
      <c r="H63" s="73">
        <f t="shared" si="22"/>
        <v>142.34</v>
      </c>
      <c r="I63" s="101">
        <f t="shared" si="23"/>
        <v>107.83</v>
      </c>
      <c r="J63" s="101">
        <f t="shared" si="24"/>
        <v>118.62</v>
      </c>
    </row>
    <row r="64">
      <c r="A64" s="64" t="s">
        <v>89</v>
      </c>
      <c r="B64" s="89">
        <v>42.0</v>
      </c>
      <c r="C64" s="90">
        <v>1.9</v>
      </c>
      <c r="D64" s="118">
        <v>2.0</v>
      </c>
      <c r="E64" s="89">
        <v>283.05</v>
      </c>
      <c r="F64" s="105">
        <v>311.38</v>
      </c>
      <c r="G64" s="69">
        <f t="shared" si="21"/>
        <v>283.05</v>
      </c>
      <c r="H64" s="73">
        <f t="shared" si="22"/>
        <v>311.38</v>
      </c>
      <c r="I64" s="94">
        <f t="shared" si="23"/>
        <v>297.95</v>
      </c>
      <c r="J64" s="94">
        <f t="shared" si="24"/>
        <v>327.77</v>
      </c>
    </row>
    <row r="65">
      <c r="A65" s="64" t="s">
        <v>90</v>
      </c>
      <c r="B65" s="96">
        <v>54.0</v>
      </c>
      <c r="C65" s="97">
        <v>1.25</v>
      </c>
      <c r="D65" s="117">
        <v>1.0</v>
      </c>
      <c r="E65" s="96">
        <v>363.93</v>
      </c>
      <c r="F65" s="100">
        <v>400.35</v>
      </c>
      <c r="G65" s="69">
        <f t="shared" si="21"/>
        <v>363.92</v>
      </c>
      <c r="H65" s="73">
        <f t="shared" si="22"/>
        <v>400.35</v>
      </c>
      <c r="I65" s="101">
        <f t="shared" si="23"/>
        <v>291.14</v>
      </c>
      <c r="J65" s="101">
        <f t="shared" si="24"/>
        <v>320.28</v>
      </c>
    </row>
    <row r="66">
      <c r="A66" s="64" t="s">
        <v>91</v>
      </c>
      <c r="B66" s="89">
        <v>38.0</v>
      </c>
      <c r="C66" s="90">
        <v>0.5</v>
      </c>
      <c r="D66" s="118">
        <v>1.0</v>
      </c>
      <c r="E66" s="89">
        <v>256.09</v>
      </c>
      <c r="F66" s="105">
        <v>281.73</v>
      </c>
      <c r="G66" s="69">
        <f t="shared" si="21"/>
        <v>256.09</v>
      </c>
      <c r="H66" s="73">
        <f t="shared" si="22"/>
        <v>281.73</v>
      </c>
      <c r="I66" s="94">
        <f t="shared" si="23"/>
        <v>512.18</v>
      </c>
      <c r="J66" s="94">
        <f t="shared" si="24"/>
        <v>563.46</v>
      </c>
    </row>
    <row r="67">
      <c r="A67" s="64" t="s">
        <v>92</v>
      </c>
      <c r="B67" s="96">
        <v>90.0</v>
      </c>
      <c r="C67" s="97">
        <v>1.0</v>
      </c>
      <c r="D67" s="117">
        <v>2.0</v>
      </c>
      <c r="E67" s="96">
        <v>606.54</v>
      </c>
      <c r="F67" s="102"/>
      <c r="G67" s="69">
        <f t="shared" si="21"/>
        <v>606.54</v>
      </c>
      <c r="H67" s="73">
        <f t="shared" si="22"/>
        <v>667.26</v>
      </c>
      <c r="I67" s="101">
        <f t="shared" si="23"/>
        <v>1213.08</v>
      </c>
      <c r="J67" s="101">
        <f t="shared" si="24"/>
        <v>1334.52</v>
      </c>
    </row>
    <row r="68">
      <c r="A68" s="64" t="s">
        <v>93</v>
      </c>
      <c r="B68" s="89">
        <v>473.0</v>
      </c>
      <c r="C68" s="90">
        <v>0.8</v>
      </c>
      <c r="D68" s="91">
        <v>1.0</v>
      </c>
      <c r="E68" s="92">
        <v>3187.75</v>
      </c>
      <c r="F68" s="93"/>
      <c r="G68" s="69">
        <f t="shared" si="21"/>
        <v>3187.75</v>
      </c>
      <c r="H68" s="73">
        <f t="shared" si="22"/>
        <v>3506.84</v>
      </c>
      <c r="I68" s="94">
        <f t="shared" si="23"/>
        <v>3984.69</v>
      </c>
      <c r="J68" s="94">
        <f t="shared" si="24"/>
        <v>4383.55</v>
      </c>
    </row>
    <row r="69">
      <c r="A69" s="64" t="s">
        <v>57</v>
      </c>
      <c r="B69" s="74">
        <v>1450.0</v>
      </c>
      <c r="C69" s="75">
        <v>1.25</v>
      </c>
      <c r="D69" s="76">
        <v>1.0</v>
      </c>
      <c r="E69" s="77">
        <v>9772.2</v>
      </c>
      <c r="F69" s="60"/>
      <c r="G69" s="69">
        <f t="shared" si="21"/>
        <v>9772.19</v>
      </c>
      <c r="H69" s="73">
        <f t="shared" si="22"/>
        <v>10750.37</v>
      </c>
      <c r="I69" s="79">
        <f t="shared" si="23"/>
        <v>7817.75</v>
      </c>
      <c r="J69" s="79">
        <f t="shared" si="24"/>
        <v>8600.3</v>
      </c>
    </row>
    <row r="70">
      <c r="A70" s="64" t="s">
        <v>94</v>
      </c>
      <c r="B70" s="89">
        <v>119.0</v>
      </c>
      <c r="C70" s="90">
        <v>0.4</v>
      </c>
      <c r="D70" s="91">
        <v>1.0</v>
      </c>
      <c r="E70" s="92">
        <v>801.99</v>
      </c>
      <c r="F70" s="105">
        <v>882.27</v>
      </c>
      <c r="G70" s="69">
        <f t="shared" si="21"/>
        <v>801.99</v>
      </c>
      <c r="H70" s="73">
        <f t="shared" si="22"/>
        <v>882.27</v>
      </c>
      <c r="I70" s="94">
        <f t="shared" si="23"/>
        <v>2004.98</v>
      </c>
      <c r="J70" s="94">
        <f t="shared" si="24"/>
        <v>2205.68</v>
      </c>
    </row>
    <row r="71">
      <c r="A71" s="64" t="s">
        <v>95</v>
      </c>
      <c r="B71" s="96">
        <v>125.0</v>
      </c>
      <c r="C71" s="97">
        <v>1.3</v>
      </c>
      <c r="D71" s="98">
        <v>1.0</v>
      </c>
      <c r="E71" s="99">
        <v>842.43</v>
      </c>
      <c r="F71" s="100">
        <v>926.75</v>
      </c>
      <c r="G71" s="69">
        <f t="shared" si="21"/>
        <v>842.43</v>
      </c>
      <c r="H71" s="73">
        <f t="shared" si="22"/>
        <v>926.75</v>
      </c>
      <c r="I71" s="101">
        <f t="shared" si="23"/>
        <v>648.02</v>
      </c>
      <c r="J71" s="101">
        <f t="shared" si="24"/>
        <v>712.88</v>
      </c>
    </row>
    <row r="72">
      <c r="A72" s="64" t="s">
        <v>96</v>
      </c>
      <c r="B72" s="89">
        <v>210.0</v>
      </c>
      <c r="C72" s="90">
        <v>1.0</v>
      </c>
      <c r="D72" s="91">
        <v>10.0</v>
      </c>
      <c r="E72" s="92">
        <v>1415.28</v>
      </c>
      <c r="F72" s="93"/>
      <c r="G72" s="69">
        <f t="shared" si="21"/>
        <v>1415.28</v>
      </c>
      <c r="H72" s="73">
        <f t="shared" si="22"/>
        <v>1556.94</v>
      </c>
      <c r="I72" s="94">
        <f t="shared" si="23"/>
        <v>14152.8</v>
      </c>
      <c r="J72" s="94">
        <f t="shared" si="24"/>
        <v>15569.4</v>
      </c>
    </row>
    <row r="73">
      <c r="A73" s="64" t="s">
        <v>97</v>
      </c>
      <c r="B73" s="96">
        <v>240.0</v>
      </c>
      <c r="C73" s="97">
        <v>1.5</v>
      </c>
      <c r="D73" s="98">
        <v>1.0</v>
      </c>
      <c r="E73" s="99">
        <v>1617.46</v>
      </c>
      <c r="F73" s="102"/>
      <c r="G73" s="69">
        <f t="shared" si="21"/>
        <v>1617.46</v>
      </c>
      <c r="H73" s="73">
        <f t="shared" si="22"/>
        <v>1779.37</v>
      </c>
      <c r="I73" s="101">
        <f t="shared" si="23"/>
        <v>1078.31</v>
      </c>
      <c r="J73" s="101">
        <f t="shared" si="24"/>
        <v>1186.25</v>
      </c>
    </row>
    <row r="74">
      <c r="A74" s="64" t="s">
        <v>98</v>
      </c>
      <c r="B74" s="89">
        <v>2400.0</v>
      </c>
      <c r="C74" s="90">
        <v>6.5</v>
      </c>
      <c r="D74" s="91">
        <v>1.0</v>
      </c>
      <c r="E74" s="92">
        <v>16174.69</v>
      </c>
      <c r="F74" s="93"/>
      <c r="G74" s="69">
        <f t="shared" si="21"/>
        <v>16174.67</v>
      </c>
      <c r="H74" s="73">
        <f t="shared" si="22"/>
        <v>17793.72</v>
      </c>
      <c r="I74" s="94">
        <f t="shared" si="23"/>
        <v>2488.41</v>
      </c>
      <c r="J74" s="94">
        <f t="shared" si="24"/>
        <v>2737.5</v>
      </c>
    </row>
    <row r="75">
      <c r="A75" s="64" t="s">
        <v>99</v>
      </c>
      <c r="B75" s="96">
        <v>360.0</v>
      </c>
      <c r="C75" s="97">
        <v>2.0</v>
      </c>
      <c r="D75" s="98">
        <v>2.0</v>
      </c>
      <c r="E75" s="99">
        <v>2426.2</v>
      </c>
      <c r="F75" s="102"/>
      <c r="G75" s="69">
        <f t="shared" si="21"/>
        <v>2426.2</v>
      </c>
      <c r="H75" s="73">
        <f t="shared" si="22"/>
        <v>2669.05</v>
      </c>
      <c r="I75" s="101">
        <f t="shared" si="23"/>
        <v>2426.2</v>
      </c>
      <c r="J75" s="101">
        <f t="shared" si="24"/>
        <v>2669.05</v>
      </c>
    </row>
    <row r="76">
      <c r="A76" s="64" t="s">
        <v>53</v>
      </c>
      <c r="B76" s="80">
        <v>1350.0</v>
      </c>
      <c r="C76" s="81">
        <v>0.82</v>
      </c>
      <c r="D76" s="82">
        <v>1.0</v>
      </c>
      <c r="E76" s="83">
        <v>9098.26</v>
      </c>
      <c r="F76" s="104">
        <v>10008.97</v>
      </c>
      <c r="G76" s="69">
        <f t="shared" si="21"/>
        <v>9098.25</v>
      </c>
      <c r="H76" s="73">
        <f t="shared" si="22"/>
        <v>10008.96</v>
      </c>
      <c r="I76" s="85">
        <f t="shared" si="23"/>
        <v>11095.43</v>
      </c>
      <c r="J76" s="85">
        <f t="shared" si="24"/>
        <v>12206.05</v>
      </c>
    </row>
    <row r="77">
      <c r="A77" s="64" t="s">
        <v>100</v>
      </c>
      <c r="B77" s="96">
        <v>1800.0</v>
      </c>
      <c r="C77" s="97">
        <v>5.0</v>
      </c>
      <c r="D77" s="98">
        <v>1.0</v>
      </c>
      <c r="E77" s="99">
        <v>12131.01</v>
      </c>
      <c r="F77" s="100">
        <v>13345.3</v>
      </c>
      <c r="G77" s="69">
        <f t="shared" si="21"/>
        <v>12131</v>
      </c>
      <c r="H77" s="73">
        <f t="shared" si="22"/>
        <v>13345.29</v>
      </c>
      <c r="I77" s="101">
        <f t="shared" si="23"/>
        <v>2426.2</v>
      </c>
      <c r="J77" s="101">
        <f t="shared" si="24"/>
        <v>2669.06</v>
      </c>
    </row>
    <row r="78">
      <c r="A78" s="64" t="s">
        <v>101</v>
      </c>
      <c r="B78" s="120">
        <v>1500.0</v>
      </c>
      <c r="C78" s="121">
        <v>1.0</v>
      </c>
      <c r="D78" s="122">
        <v>1.0</v>
      </c>
      <c r="E78" s="123">
        <v>10109.18</v>
      </c>
      <c r="F78" s="125">
        <v>11121.08</v>
      </c>
      <c r="G78" s="69">
        <f t="shared" si="21"/>
        <v>10109.17</v>
      </c>
      <c r="H78" s="73">
        <f t="shared" si="22"/>
        <v>11121.07</v>
      </c>
      <c r="I78" s="124">
        <f t="shared" si="23"/>
        <v>10109.17</v>
      </c>
      <c r="J78" s="124">
        <f t="shared" si="24"/>
        <v>11121.07</v>
      </c>
    </row>
    <row r="79">
      <c r="A79" s="64" t="s">
        <v>40</v>
      </c>
      <c r="B79" s="65">
        <v>1600.0</v>
      </c>
      <c r="C79" s="66">
        <v>0.3</v>
      </c>
      <c r="D79" s="67">
        <v>1.0</v>
      </c>
      <c r="E79" s="68">
        <v>10783.12</v>
      </c>
      <c r="F79" s="72">
        <v>11862.49</v>
      </c>
      <c r="G79" s="69">
        <f t="shared" si="21"/>
        <v>10783.11</v>
      </c>
      <c r="H79" s="73">
        <f t="shared" si="22"/>
        <v>11862.48</v>
      </c>
      <c r="I79" s="70">
        <f t="shared" si="23"/>
        <v>35943.7</v>
      </c>
      <c r="J79" s="70">
        <f t="shared" si="24"/>
        <v>39541.6</v>
      </c>
    </row>
    <row r="80">
      <c r="A80" s="114" t="s">
        <v>102</v>
      </c>
      <c r="B80" s="55"/>
      <c r="C80" s="55"/>
      <c r="D80" s="55"/>
      <c r="E80" s="55"/>
      <c r="F80" s="55"/>
      <c r="G80" s="55"/>
      <c r="H80" s="55"/>
      <c r="I80" s="55"/>
      <c r="J80" s="56"/>
    </row>
    <row r="81">
      <c r="A81" s="57"/>
      <c r="B81" s="58"/>
      <c r="C81" s="58"/>
      <c r="D81" s="58"/>
      <c r="E81" s="58"/>
      <c r="F81" s="58"/>
      <c r="G81" s="58"/>
      <c r="H81" s="58"/>
      <c r="I81" s="58"/>
      <c r="J81" s="59"/>
    </row>
    <row r="82">
      <c r="A82" s="60"/>
      <c r="B82" s="61" t="s">
        <v>29</v>
      </c>
      <c r="C82" s="62" t="s">
        <v>30</v>
      </c>
      <c r="D82" s="126" t="s">
        <v>31</v>
      </c>
      <c r="E82" s="61" t="s">
        <v>32</v>
      </c>
      <c r="F82" s="61" t="s">
        <v>33</v>
      </c>
      <c r="G82" s="61" t="s">
        <v>34</v>
      </c>
      <c r="H82" s="61" t="s">
        <v>35</v>
      </c>
      <c r="I82" s="63" t="s">
        <v>36</v>
      </c>
      <c r="J82" s="63" t="s">
        <v>37</v>
      </c>
    </row>
    <row r="83">
      <c r="A83" s="64" t="s">
        <v>103</v>
      </c>
      <c r="B83" s="96">
        <v>10.8</v>
      </c>
      <c r="C83" s="97">
        <v>1.9</v>
      </c>
      <c r="D83" s="98">
        <v>2.0</v>
      </c>
      <c r="E83" s="96">
        <v>72.78</v>
      </c>
      <c r="F83" s="96">
        <v>80.07</v>
      </c>
      <c r="G83" s="69">
        <f t="shared" ref="G83:G106" si="25">ROUNDDOWN(FLOOR(B83*$B$2 ,0.001555), 2)</f>
        <v>72.78</v>
      </c>
      <c r="H83" s="69">
        <f t="shared" ref="H83:H106" si="26">ROUNDDOWN(FLOOR(B83*$E$2 ,0.001555), 2)</f>
        <v>80.07</v>
      </c>
      <c r="I83" s="101">
        <f t="shared" ref="I83:I106" si="27">ROUND(1/C83*D83*G83, 2)</f>
        <v>76.61</v>
      </c>
      <c r="J83" s="101">
        <f t="shared" ref="J83:J106" si="28">ROUND(1/C83*D83*H83, 2)</f>
        <v>84.28</v>
      </c>
    </row>
    <row r="84">
      <c r="A84" s="64" t="s">
        <v>104</v>
      </c>
      <c r="B84" s="89">
        <v>10.8</v>
      </c>
      <c r="C84" s="90">
        <v>1.0</v>
      </c>
      <c r="D84" s="91">
        <v>1.0</v>
      </c>
      <c r="E84" s="89">
        <v>72.78</v>
      </c>
      <c r="F84" s="89">
        <v>80.07</v>
      </c>
      <c r="G84" s="69">
        <f t="shared" si="25"/>
        <v>72.78</v>
      </c>
      <c r="H84" s="69">
        <f t="shared" si="26"/>
        <v>80.07</v>
      </c>
      <c r="I84" s="94">
        <f t="shared" si="27"/>
        <v>72.78</v>
      </c>
      <c r="J84" s="94">
        <f t="shared" si="28"/>
        <v>80.07</v>
      </c>
    </row>
    <row r="85">
      <c r="A85" s="64" t="s">
        <v>105</v>
      </c>
      <c r="B85" s="96">
        <v>21.6</v>
      </c>
      <c r="C85" s="97">
        <v>1.75</v>
      </c>
      <c r="D85" s="98">
        <v>1.0</v>
      </c>
      <c r="E85" s="96">
        <v>145.57</v>
      </c>
      <c r="F85" s="96">
        <v>160.14</v>
      </c>
      <c r="G85" s="69">
        <f t="shared" si="25"/>
        <v>145.57</v>
      </c>
      <c r="H85" s="69">
        <f t="shared" si="26"/>
        <v>160.14</v>
      </c>
      <c r="I85" s="101">
        <f t="shared" si="27"/>
        <v>83.18</v>
      </c>
      <c r="J85" s="101">
        <f t="shared" si="28"/>
        <v>91.51</v>
      </c>
    </row>
    <row r="86">
      <c r="A86" s="64" t="s">
        <v>106</v>
      </c>
      <c r="B86" s="89">
        <v>10.8</v>
      </c>
      <c r="C86" s="90">
        <v>0.9</v>
      </c>
      <c r="D86" s="91">
        <v>2.0</v>
      </c>
      <c r="E86" s="89">
        <v>72.78</v>
      </c>
      <c r="F86" s="89">
        <v>80.07</v>
      </c>
      <c r="G86" s="69">
        <f t="shared" si="25"/>
        <v>72.78</v>
      </c>
      <c r="H86" s="69">
        <f t="shared" si="26"/>
        <v>80.07</v>
      </c>
      <c r="I86" s="94">
        <f t="shared" si="27"/>
        <v>161.73</v>
      </c>
      <c r="J86" s="94">
        <f t="shared" si="28"/>
        <v>177.93</v>
      </c>
    </row>
    <row r="87">
      <c r="A87" s="64" t="s">
        <v>107</v>
      </c>
      <c r="B87" s="96">
        <v>13.2</v>
      </c>
      <c r="C87" s="97">
        <v>1.11</v>
      </c>
      <c r="D87" s="98">
        <v>2.0</v>
      </c>
      <c r="E87" s="96">
        <v>88.95</v>
      </c>
      <c r="F87" s="96">
        <v>97.86</v>
      </c>
      <c r="G87" s="69">
        <f t="shared" si="25"/>
        <v>88.95</v>
      </c>
      <c r="H87" s="69">
        <f t="shared" si="26"/>
        <v>97.86</v>
      </c>
      <c r="I87" s="101">
        <f t="shared" si="27"/>
        <v>160.27</v>
      </c>
      <c r="J87" s="101">
        <f t="shared" si="28"/>
        <v>176.32</v>
      </c>
    </row>
    <row r="88">
      <c r="A88" s="64" t="s">
        <v>108</v>
      </c>
      <c r="B88" s="89">
        <v>21.6</v>
      </c>
      <c r="C88" s="90">
        <v>1.15</v>
      </c>
      <c r="D88" s="91">
        <v>1.0</v>
      </c>
      <c r="E88" s="89">
        <v>145.57</v>
      </c>
      <c r="F88" s="89">
        <v>160.14</v>
      </c>
      <c r="G88" s="69">
        <f t="shared" si="25"/>
        <v>145.57</v>
      </c>
      <c r="H88" s="69">
        <f t="shared" si="26"/>
        <v>160.14</v>
      </c>
      <c r="I88" s="94">
        <f t="shared" si="27"/>
        <v>126.58</v>
      </c>
      <c r="J88" s="94">
        <f t="shared" si="28"/>
        <v>139.25</v>
      </c>
    </row>
    <row r="89">
      <c r="A89" s="64" t="s">
        <v>109</v>
      </c>
      <c r="B89" s="96">
        <v>24.0</v>
      </c>
      <c r="C89" s="97">
        <v>1.2</v>
      </c>
      <c r="D89" s="98">
        <v>2.0</v>
      </c>
      <c r="E89" s="96">
        <v>161.74</v>
      </c>
      <c r="F89" s="96">
        <v>177.93</v>
      </c>
      <c r="G89" s="69">
        <f t="shared" si="25"/>
        <v>161.74</v>
      </c>
      <c r="H89" s="69">
        <f t="shared" si="26"/>
        <v>177.93</v>
      </c>
      <c r="I89" s="101">
        <f t="shared" si="27"/>
        <v>269.57</v>
      </c>
      <c r="J89" s="101">
        <f t="shared" si="28"/>
        <v>296.55</v>
      </c>
    </row>
    <row r="90">
      <c r="A90" s="64" t="s">
        <v>110</v>
      </c>
      <c r="B90" s="89">
        <v>84.0</v>
      </c>
      <c r="C90" s="90">
        <v>2.0</v>
      </c>
      <c r="D90" s="91">
        <v>1.0</v>
      </c>
      <c r="E90" s="89">
        <v>566.11</v>
      </c>
      <c r="F90" s="89">
        <v>622.77</v>
      </c>
      <c r="G90" s="69">
        <f t="shared" si="25"/>
        <v>566.11</v>
      </c>
      <c r="H90" s="69">
        <f t="shared" si="26"/>
        <v>622.77</v>
      </c>
      <c r="I90" s="94">
        <f t="shared" si="27"/>
        <v>283.06</v>
      </c>
      <c r="J90" s="94">
        <f t="shared" si="28"/>
        <v>311.39</v>
      </c>
    </row>
    <row r="91">
      <c r="A91" s="64" t="s">
        <v>111</v>
      </c>
      <c r="B91" s="96">
        <v>173.0</v>
      </c>
      <c r="C91" s="97">
        <v>1.69</v>
      </c>
      <c r="D91" s="98">
        <v>1.0</v>
      </c>
      <c r="E91" s="96">
        <v>1165.92</v>
      </c>
      <c r="F91" s="96">
        <v>1282.62</v>
      </c>
      <c r="G91" s="69">
        <f t="shared" si="25"/>
        <v>1165.92</v>
      </c>
      <c r="H91" s="69">
        <f t="shared" si="26"/>
        <v>1282.62</v>
      </c>
      <c r="I91" s="101">
        <f t="shared" si="27"/>
        <v>689.89</v>
      </c>
      <c r="J91" s="101">
        <f t="shared" si="28"/>
        <v>758.95</v>
      </c>
    </row>
    <row r="92">
      <c r="A92" s="64" t="s">
        <v>112</v>
      </c>
      <c r="B92" s="89">
        <v>230.0</v>
      </c>
      <c r="C92" s="90">
        <v>1.5</v>
      </c>
      <c r="D92" s="91">
        <v>1.0</v>
      </c>
      <c r="E92" s="89">
        <v>1550.07</v>
      </c>
      <c r="F92" s="89">
        <v>1705.23</v>
      </c>
      <c r="G92" s="69">
        <f t="shared" si="25"/>
        <v>1550.07</v>
      </c>
      <c r="H92" s="69">
        <f t="shared" si="26"/>
        <v>1705.23</v>
      </c>
      <c r="I92" s="94">
        <f t="shared" si="27"/>
        <v>1033.38</v>
      </c>
      <c r="J92" s="94">
        <f t="shared" si="28"/>
        <v>1136.82</v>
      </c>
    </row>
    <row r="93">
      <c r="A93" s="64" t="s">
        <v>113</v>
      </c>
      <c r="B93" s="96">
        <v>880.0</v>
      </c>
      <c r="C93" s="97">
        <v>1.5</v>
      </c>
      <c r="D93" s="98">
        <v>1.0</v>
      </c>
      <c r="E93" s="99">
        <v>5930.71</v>
      </c>
      <c r="F93" s="96">
        <v>6524.36</v>
      </c>
      <c r="G93" s="69">
        <f t="shared" si="25"/>
        <v>5930.71</v>
      </c>
      <c r="H93" s="69">
        <f t="shared" si="26"/>
        <v>6524.36</v>
      </c>
      <c r="I93" s="101">
        <f t="shared" si="27"/>
        <v>3953.81</v>
      </c>
      <c r="J93" s="101">
        <f t="shared" si="28"/>
        <v>4349.57</v>
      </c>
    </row>
    <row r="94">
      <c r="A94" s="64" t="s">
        <v>55</v>
      </c>
      <c r="B94" s="80">
        <v>700.0</v>
      </c>
      <c r="C94" s="81">
        <v>1.0</v>
      </c>
      <c r="D94" s="82">
        <v>2.0</v>
      </c>
      <c r="E94" s="83">
        <v>4717.61</v>
      </c>
      <c r="F94" s="104">
        <v>5189.82</v>
      </c>
      <c r="G94" s="69">
        <f t="shared" si="25"/>
        <v>4717.61</v>
      </c>
      <c r="H94" s="73">
        <f t="shared" si="26"/>
        <v>5189.83</v>
      </c>
      <c r="I94" s="85">
        <f t="shared" si="27"/>
        <v>9435.22</v>
      </c>
      <c r="J94" s="85">
        <f t="shared" si="28"/>
        <v>10379.66</v>
      </c>
    </row>
    <row r="95">
      <c r="A95" s="64" t="s">
        <v>114</v>
      </c>
      <c r="B95" s="96">
        <v>250.0</v>
      </c>
      <c r="C95" s="97">
        <v>0.75</v>
      </c>
      <c r="D95" s="98">
        <v>1.0</v>
      </c>
      <c r="E95" s="99">
        <v>1684.86</v>
      </c>
      <c r="F95" s="96">
        <v>1853.51</v>
      </c>
      <c r="G95" s="69">
        <f t="shared" si="25"/>
        <v>1684.86</v>
      </c>
      <c r="H95" s="69">
        <f t="shared" si="26"/>
        <v>1853.51</v>
      </c>
      <c r="I95" s="101">
        <f t="shared" si="27"/>
        <v>2246.48</v>
      </c>
      <c r="J95" s="101">
        <f t="shared" si="28"/>
        <v>2471.35</v>
      </c>
    </row>
    <row r="96">
      <c r="A96" s="64" t="s">
        <v>115</v>
      </c>
      <c r="B96" s="89">
        <v>108.0</v>
      </c>
      <c r="C96" s="90">
        <v>1.75</v>
      </c>
      <c r="D96" s="91">
        <v>1.0</v>
      </c>
      <c r="E96" s="92">
        <v>727.86</v>
      </c>
      <c r="F96" s="105">
        <v>800.71</v>
      </c>
      <c r="G96" s="69">
        <f t="shared" si="25"/>
        <v>727.85</v>
      </c>
      <c r="H96" s="73">
        <f t="shared" si="26"/>
        <v>800.71</v>
      </c>
      <c r="I96" s="94">
        <f t="shared" si="27"/>
        <v>415.91</v>
      </c>
      <c r="J96" s="94">
        <f t="shared" si="28"/>
        <v>457.55</v>
      </c>
    </row>
    <row r="97">
      <c r="A97" s="64" t="s">
        <v>116</v>
      </c>
      <c r="B97" s="96">
        <v>280.0</v>
      </c>
      <c r="C97" s="97">
        <v>2.5</v>
      </c>
      <c r="D97" s="98">
        <v>2.0</v>
      </c>
      <c r="E97" s="99">
        <v>1887.04</v>
      </c>
      <c r="F97" s="102"/>
      <c r="G97" s="69">
        <f t="shared" si="25"/>
        <v>1887.04</v>
      </c>
      <c r="H97" s="73">
        <f t="shared" si="26"/>
        <v>2075.93</v>
      </c>
      <c r="I97" s="101">
        <f t="shared" si="27"/>
        <v>1509.63</v>
      </c>
      <c r="J97" s="101">
        <f t="shared" si="28"/>
        <v>1660.74</v>
      </c>
    </row>
    <row r="98">
      <c r="A98" s="64" t="s">
        <v>117</v>
      </c>
      <c r="B98" s="89">
        <v>151.2</v>
      </c>
      <c r="C98" s="90">
        <v>1.4</v>
      </c>
      <c r="D98" s="91">
        <v>1.0</v>
      </c>
      <c r="E98" s="92">
        <v>1019.0</v>
      </c>
      <c r="F98" s="93"/>
      <c r="G98" s="69">
        <f t="shared" si="25"/>
        <v>1019</v>
      </c>
      <c r="H98" s="73">
        <f t="shared" si="26"/>
        <v>1121</v>
      </c>
      <c r="I98" s="94">
        <f t="shared" si="27"/>
        <v>727.86</v>
      </c>
      <c r="J98" s="94">
        <f t="shared" si="28"/>
        <v>800.71</v>
      </c>
    </row>
    <row r="99">
      <c r="A99" s="64" t="s">
        <v>118</v>
      </c>
      <c r="B99" s="96">
        <v>123.0</v>
      </c>
      <c r="C99" s="97">
        <v>1.2</v>
      </c>
      <c r="D99" s="98">
        <v>2.0</v>
      </c>
      <c r="E99" s="99">
        <v>828.95</v>
      </c>
      <c r="F99" s="102"/>
      <c r="G99" s="69">
        <f t="shared" si="25"/>
        <v>828.95</v>
      </c>
      <c r="H99" s="73">
        <f t="shared" si="26"/>
        <v>911.92</v>
      </c>
      <c r="I99" s="101">
        <f t="shared" si="27"/>
        <v>1381.58</v>
      </c>
      <c r="J99" s="101">
        <f t="shared" si="28"/>
        <v>1519.87</v>
      </c>
    </row>
    <row r="100">
      <c r="A100" s="64" t="s">
        <v>119</v>
      </c>
      <c r="B100" s="89">
        <v>123.0</v>
      </c>
      <c r="C100" s="90">
        <v>1.2</v>
      </c>
      <c r="D100" s="91">
        <v>2.0</v>
      </c>
      <c r="E100" s="92">
        <v>828.95</v>
      </c>
      <c r="F100" s="93"/>
      <c r="G100" s="69">
        <f t="shared" si="25"/>
        <v>828.95</v>
      </c>
      <c r="H100" s="73">
        <f t="shared" si="26"/>
        <v>911.92</v>
      </c>
      <c r="I100" s="94">
        <f t="shared" si="27"/>
        <v>1381.58</v>
      </c>
      <c r="J100" s="94">
        <f t="shared" si="28"/>
        <v>1519.87</v>
      </c>
    </row>
    <row r="101">
      <c r="A101" s="64" t="s">
        <v>120</v>
      </c>
      <c r="B101" s="96">
        <v>630.0</v>
      </c>
      <c r="C101" s="97">
        <v>1.75</v>
      </c>
      <c r="D101" s="98">
        <v>1.0</v>
      </c>
      <c r="E101" s="99">
        <v>4245.85</v>
      </c>
      <c r="F101" s="102"/>
      <c r="G101" s="69">
        <f t="shared" si="25"/>
        <v>4245.85</v>
      </c>
      <c r="H101" s="73">
        <f t="shared" si="26"/>
        <v>4670.85</v>
      </c>
      <c r="I101" s="101">
        <f t="shared" si="27"/>
        <v>2426.2</v>
      </c>
      <c r="J101" s="101">
        <f t="shared" si="28"/>
        <v>2669.06</v>
      </c>
    </row>
    <row r="102">
      <c r="A102" s="64" t="s">
        <v>121</v>
      </c>
      <c r="B102" s="89">
        <v>690.0</v>
      </c>
      <c r="C102" s="90">
        <v>1.7</v>
      </c>
      <c r="D102" s="91">
        <v>1.0</v>
      </c>
      <c r="E102" s="92">
        <v>4650.22</v>
      </c>
      <c r="F102" s="93"/>
      <c r="G102" s="69">
        <f t="shared" si="25"/>
        <v>4650.21</v>
      </c>
      <c r="H102" s="73">
        <f t="shared" si="26"/>
        <v>5115.69</v>
      </c>
      <c r="I102" s="94">
        <f t="shared" si="27"/>
        <v>2735.42</v>
      </c>
      <c r="J102" s="94">
        <f t="shared" si="28"/>
        <v>3009.23</v>
      </c>
    </row>
    <row r="103">
      <c r="A103" s="64" t="s">
        <v>122</v>
      </c>
      <c r="B103" s="96">
        <v>720.0</v>
      </c>
      <c r="C103" s="97">
        <v>1.5</v>
      </c>
      <c r="D103" s="98">
        <v>2.0</v>
      </c>
      <c r="E103" s="99">
        <v>4852.4</v>
      </c>
      <c r="F103" s="102"/>
      <c r="G103" s="69">
        <f t="shared" si="25"/>
        <v>4852.4</v>
      </c>
      <c r="H103" s="73">
        <f t="shared" si="26"/>
        <v>5338.11</v>
      </c>
      <c r="I103" s="101">
        <f t="shared" si="27"/>
        <v>6469.87</v>
      </c>
      <c r="J103" s="101">
        <f t="shared" si="28"/>
        <v>7117.48</v>
      </c>
    </row>
    <row r="104">
      <c r="A104" s="64" t="s">
        <v>123</v>
      </c>
      <c r="B104" s="89">
        <v>1500.0</v>
      </c>
      <c r="C104" s="90">
        <v>1.2</v>
      </c>
      <c r="D104" s="91">
        <v>1.0</v>
      </c>
      <c r="E104" s="92">
        <v>10109.18</v>
      </c>
      <c r="F104" s="93"/>
      <c r="G104" s="69">
        <f t="shared" si="25"/>
        <v>10109.17</v>
      </c>
      <c r="H104" s="73">
        <f t="shared" si="26"/>
        <v>11121.07</v>
      </c>
      <c r="I104" s="94">
        <f t="shared" si="27"/>
        <v>8424.31</v>
      </c>
      <c r="J104" s="94">
        <f t="shared" si="28"/>
        <v>9267.56</v>
      </c>
    </row>
    <row r="105">
      <c r="A105" s="64" t="s">
        <v>44</v>
      </c>
      <c r="B105" s="80">
        <v>1320.0</v>
      </c>
      <c r="C105" s="81">
        <v>0.7</v>
      </c>
      <c r="D105" s="82">
        <v>2.0</v>
      </c>
      <c r="E105" s="83">
        <v>8896.07</v>
      </c>
      <c r="F105" s="104">
        <v>9786.55</v>
      </c>
      <c r="G105" s="69">
        <f t="shared" si="25"/>
        <v>8896.07</v>
      </c>
      <c r="H105" s="73">
        <f t="shared" si="26"/>
        <v>9786.54</v>
      </c>
      <c r="I105" s="85">
        <f t="shared" si="27"/>
        <v>25417.34</v>
      </c>
      <c r="J105" s="85">
        <f t="shared" si="28"/>
        <v>27961.54</v>
      </c>
    </row>
    <row r="106">
      <c r="A106" s="64" t="s">
        <v>38</v>
      </c>
      <c r="B106" s="65">
        <v>1650.0</v>
      </c>
      <c r="C106" s="66">
        <v>0.31</v>
      </c>
      <c r="D106" s="67">
        <v>2.0</v>
      </c>
      <c r="E106" s="68">
        <v>11120.1</v>
      </c>
      <c r="F106" s="72">
        <v>12233.19</v>
      </c>
      <c r="G106" s="69">
        <f t="shared" si="25"/>
        <v>11120.08</v>
      </c>
      <c r="H106" s="73">
        <f t="shared" si="26"/>
        <v>12233.18</v>
      </c>
      <c r="I106" s="70">
        <f t="shared" si="27"/>
        <v>71742.45</v>
      </c>
      <c r="J106" s="70">
        <f t="shared" si="28"/>
        <v>78923.74</v>
      </c>
    </row>
    <row r="107">
      <c r="A107" s="114" t="s">
        <v>124</v>
      </c>
      <c r="B107" s="55"/>
      <c r="C107" s="55"/>
      <c r="D107" s="55"/>
      <c r="E107" s="55"/>
      <c r="F107" s="55"/>
      <c r="G107" s="55"/>
      <c r="H107" s="55"/>
      <c r="I107" s="55"/>
      <c r="J107" s="56"/>
    </row>
    <row r="108">
      <c r="A108" s="57"/>
      <c r="B108" s="58"/>
      <c r="C108" s="58"/>
      <c r="D108" s="58"/>
      <c r="E108" s="58"/>
      <c r="F108" s="58"/>
      <c r="G108" s="58"/>
      <c r="H108" s="58"/>
      <c r="I108" s="58"/>
      <c r="J108" s="59"/>
    </row>
    <row r="109">
      <c r="A109" s="60"/>
      <c r="B109" s="61" t="s">
        <v>29</v>
      </c>
      <c r="C109" s="62" t="s">
        <v>30</v>
      </c>
      <c r="D109" s="126" t="s">
        <v>31</v>
      </c>
      <c r="E109" s="61" t="s">
        <v>32</v>
      </c>
      <c r="F109" s="61" t="s">
        <v>33</v>
      </c>
      <c r="G109" s="61" t="s">
        <v>34</v>
      </c>
      <c r="H109" s="61" t="s">
        <v>35</v>
      </c>
      <c r="I109" s="63" t="s">
        <v>36</v>
      </c>
      <c r="J109" s="63" t="s">
        <v>37</v>
      </c>
    </row>
    <row r="110">
      <c r="A110" s="64" t="s">
        <v>125</v>
      </c>
      <c r="B110" s="89">
        <v>20.0</v>
      </c>
      <c r="C110" s="90">
        <v>2.0</v>
      </c>
      <c r="D110" s="91">
        <v>1.0</v>
      </c>
      <c r="E110" s="89">
        <v>134.78</v>
      </c>
      <c r="F110" s="105">
        <v>148.27</v>
      </c>
      <c r="G110" s="69">
        <f t="shared" ref="G110:G134" si="29">ROUNDDOWN(FLOOR(B110*$B$2 ,0.001555), 2)</f>
        <v>134.78</v>
      </c>
      <c r="H110" s="73">
        <f t="shared" ref="H110:H134" si="30">ROUNDDOWN(FLOOR(B110*$E$2 ,0.001555), 2)</f>
        <v>148.28</v>
      </c>
      <c r="I110" s="94">
        <f t="shared" ref="I110:I134" si="31">ROUND(1/C110*D110*G110, 2)</f>
        <v>67.39</v>
      </c>
      <c r="J110" s="94">
        <f t="shared" ref="J110:J134" si="32">ROUND(1/C110*D110*H110, 2)</f>
        <v>74.14</v>
      </c>
    </row>
    <row r="111">
      <c r="A111" s="64" t="s">
        <v>126</v>
      </c>
      <c r="B111" s="96">
        <v>23.5</v>
      </c>
      <c r="C111" s="97">
        <v>2.16</v>
      </c>
      <c r="D111" s="98">
        <v>1.0</v>
      </c>
      <c r="E111" s="96">
        <v>158.37</v>
      </c>
      <c r="F111" s="100">
        <v>174.22</v>
      </c>
      <c r="G111" s="69">
        <f t="shared" si="29"/>
        <v>158.37</v>
      </c>
      <c r="H111" s="73">
        <f t="shared" si="30"/>
        <v>174.22</v>
      </c>
      <c r="I111" s="101">
        <f t="shared" si="31"/>
        <v>73.32</v>
      </c>
      <c r="J111" s="101">
        <f t="shared" si="32"/>
        <v>80.66</v>
      </c>
    </row>
    <row r="112">
      <c r="A112" s="64" t="s">
        <v>127</v>
      </c>
      <c r="B112" s="89">
        <v>15.6</v>
      </c>
      <c r="C112" s="90">
        <v>1.45</v>
      </c>
      <c r="D112" s="91">
        <v>1.0</v>
      </c>
      <c r="E112" s="89">
        <v>105.13</v>
      </c>
      <c r="F112" s="105">
        <v>115.65</v>
      </c>
      <c r="G112" s="69">
        <f t="shared" si="29"/>
        <v>105.13</v>
      </c>
      <c r="H112" s="73">
        <f t="shared" si="30"/>
        <v>115.65</v>
      </c>
      <c r="I112" s="94">
        <f t="shared" si="31"/>
        <v>72.5</v>
      </c>
      <c r="J112" s="94">
        <f t="shared" si="32"/>
        <v>79.76</v>
      </c>
    </row>
    <row r="113">
      <c r="A113" s="64" t="s">
        <v>128</v>
      </c>
      <c r="B113" s="96">
        <v>20.0</v>
      </c>
      <c r="C113" s="97">
        <v>1.0</v>
      </c>
      <c r="D113" s="98">
        <v>1.0</v>
      </c>
      <c r="E113" s="96">
        <v>134.78</v>
      </c>
      <c r="F113" s="100">
        <v>148.27</v>
      </c>
      <c r="G113" s="69">
        <f t="shared" si="29"/>
        <v>134.78</v>
      </c>
      <c r="H113" s="73">
        <f t="shared" si="30"/>
        <v>148.28</v>
      </c>
      <c r="I113" s="101">
        <f t="shared" si="31"/>
        <v>134.78</v>
      </c>
      <c r="J113" s="101">
        <f t="shared" si="32"/>
        <v>148.28</v>
      </c>
    </row>
    <row r="114">
      <c r="A114" s="64" t="s">
        <v>129</v>
      </c>
      <c r="B114" s="89">
        <v>23.5</v>
      </c>
      <c r="C114" s="90">
        <v>0.98</v>
      </c>
      <c r="D114" s="91">
        <v>1.0</v>
      </c>
      <c r="E114" s="89">
        <v>158.37</v>
      </c>
      <c r="F114" s="105">
        <v>174.22</v>
      </c>
      <c r="G114" s="69">
        <f t="shared" si="29"/>
        <v>158.37</v>
      </c>
      <c r="H114" s="73">
        <f t="shared" si="30"/>
        <v>174.22</v>
      </c>
      <c r="I114" s="94">
        <f t="shared" si="31"/>
        <v>161.6</v>
      </c>
      <c r="J114" s="94">
        <f t="shared" si="32"/>
        <v>177.78</v>
      </c>
    </row>
    <row r="115">
      <c r="A115" s="64" t="s">
        <v>130</v>
      </c>
      <c r="B115" s="96">
        <v>22.8</v>
      </c>
      <c r="C115" s="97">
        <v>1.5</v>
      </c>
      <c r="D115" s="98">
        <v>1.0</v>
      </c>
      <c r="E115" s="96">
        <v>153.65</v>
      </c>
      <c r="F115" s="100">
        <v>169.04</v>
      </c>
      <c r="G115" s="69">
        <f t="shared" si="29"/>
        <v>153.65</v>
      </c>
      <c r="H115" s="73">
        <f t="shared" si="30"/>
        <v>169.03</v>
      </c>
      <c r="I115" s="101">
        <f t="shared" si="31"/>
        <v>102.43</v>
      </c>
      <c r="J115" s="101">
        <f t="shared" si="32"/>
        <v>112.69</v>
      </c>
    </row>
    <row r="116">
      <c r="A116" s="64" t="s">
        <v>131</v>
      </c>
      <c r="B116" s="89">
        <v>59.0</v>
      </c>
      <c r="C116" s="90">
        <v>1.5</v>
      </c>
      <c r="D116" s="91">
        <v>1.0</v>
      </c>
      <c r="E116" s="89">
        <v>397.62</v>
      </c>
      <c r="F116" s="105">
        <v>437.42</v>
      </c>
      <c r="G116" s="69">
        <f t="shared" si="29"/>
        <v>397.62</v>
      </c>
      <c r="H116" s="73">
        <f t="shared" si="30"/>
        <v>437.42</v>
      </c>
      <c r="I116" s="94">
        <f t="shared" si="31"/>
        <v>265.08</v>
      </c>
      <c r="J116" s="94">
        <f t="shared" si="32"/>
        <v>291.61</v>
      </c>
    </row>
    <row r="117">
      <c r="A117" s="64" t="s">
        <v>132</v>
      </c>
      <c r="B117" s="96">
        <v>23.5</v>
      </c>
      <c r="C117" s="97">
        <v>0.55</v>
      </c>
      <c r="D117" s="98">
        <v>1.0</v>
      </c>
      <c r="E117" s="96">
        <v>158.37</v>
      </c>
      <c r="F117" s="100">
        <v>174.22</v>
      </c>
      <c r="G117" s="69">
        <f t="shared" si="29"/>
        <v>158.37</v>
      </c>
      <c r="H117" s="73">
        <f t="shared" si="30"/>
        <v>174.22</v>
      </c>
      <c r="I117" s="101">
        <f t="shared" si="31"/>
        <v>287.95</v>
      </c>
      <c r="J117" s="101">
        <f t="shared" si="32"/>
        <v>316.76</v>
      </c>
    </row>
    <row r="118">
      <c r="A118" s="64" t="s">
        <v>133</v>
      </c>
      <c r="B118" s="89">
        <v>72.0</v>
      </c>
      <c r="C118" s="90">
        <v>1.65</v>
      </c>
      <c r="D118" s="91">
        <v>2.0</v>
      </c>
      <c r="E118" s="89">
        <v>485.23</v>
      </c>
      <c r="F118" s="105">
        <v>533.81</v>
      </c>
      <c r="G118" s="69">
        <f t="shared" si="29"/>
        <v>485.23</v>
      </c>
      <c r="H118" s="73">
        <f t="shared" si="30"/>
        <v>533.81</v>
      </c>
      <c r="I118" s="94">
        <f t="shared" si="31"/>
        <v>588.16</v>
      </c>
      <c r="J118" s="94">
        <f t="shared" si="32"/>
        <v>647.04</v>
      </c>
    </row>
    <row r="119">
      <c r="A119" s="64" t="s">
        <v>134</v>
      </c>
      <c r="B119" s="96">
        <v>408.0</v>
      </c>
      <c r="C119" s="97">
        <v>2.0</v>
      </c>
      <c r="D119" s="98">
        <v>1.0</v>
      </c>
      <c r="E119" s="96">
        <v>2749.69</v>
      </c>
      <c r="F119" s="100">
        <v>3024.93</v>
      </c>
      <c r="G119" s="69">
        <f t="shared" si="29"/>
        <v>2749.69</v>
      </c>
      <c r="H119" s="73">
        <f t="shared" si="30"/>
        <v>3024.93</v>
      </c>
      <c r="I119" s="101">
        <f t="shared" si="31"/>
        <v>1374.85</v>
      </c>
      <c r="J119" s="101">
        <f t="shared" si="32"/>
        <v>1512.47</v>
      </c>
    </row>
    <row r="120">
      <c r="A120" s="64" t="s">
        <v>135</v>
      </c>
      <c r="B120" s="89">
        <v>90.0</v>
      </c>
      <c r="C120" s="90">
        <v>0.5</v>
      </c>
      <c r="D120" s="91">
        <v>1.0</v>
      </c>
      <c r="E120" s="89">
        <v>606.54</v>
      </c>
      <c r="F120" s="105">
        <v>667.26</v>
      </c>
      <c r="G120" s="69">
        <f t="shared" si="29"/>
        <v>606.54</v>
      </c>
      <c r="H120" s="73">
        <f t="shared" si="30"/>
        <v>667.26</v>
      </c>
      <c r="I120" s="94">
        <f t="shared" si="31"/>
        <v>1213.08</v>
      </c>
      <c r="J120" s="94">
        <f t="shared" si="32"/>
        <v>1334.52</v>
      </c>
    </row>
    <row r="121">
      <c r="A121" s="64" t="s">
        <v>136</v>
      </c>
      <c r="B121" s="96">
        <v>594.0</v>
      </c>
      <c r="C121" s="97">
        <v>1.1</v>
      </c>
      <c r="D121" s="98">
        <v>1.0</v>
      </c>
      <c r="E121" s="99">
        <v>4003.23</v>
      </c>
      <c r="F121" s="102"/>
      <c r="G121" s="69">
        <f t="shared" si="29"/>
        <v>4003.23</v>
      </c>
      <c r="H121" s="73">
        <f t="shared" si="30"/>
        <v>4403.94</v>
      </c>
      <c r="I121" s="101">
        <f t="shared" si="31"/>
        <v>3639.3</v>
      </c>
      <c r="J121" s="101">
        <f t="shared" si="32"/>
        <v>4003.58</v>
      </c>
    </row>
    <row r="122">
      <c r="A122" s="64" t="s">
        <v>58</v>
      </c>
      <c r="B122" s="89">
        <v>1500.0</v>
      </c>
      <c r="C122" s="90">
        <v>1.3</v>
      </c>
      <c r="D122" s="91">
        <v>1.0</v>
      </c>
      <c r="E122" s="92">
        <v>10109.18</v>
      </c>
      <c r="F122" s="105">
        <v>11121.08</v>
      </c>
      <c r="G122" s="69">
        <f t="shared" si="29"/>
        <v>10109.17</v>
      </c>
      <c r="H122" s="73">
        <f t="shared" si="30"/>
        <v>11121.07</v>
      </c>
      <c r="I122" s="94">
        <f t="shared" si="31"/>
        <v>7776.28</v>
      </c>
      <c r="J122" s="94">
        <f t="shared" si="32"/>
        <v>8554.67</v>
      </c>
    </row>
    <row r="123">
      <c r="A123" s="71" t="s">
        <v>137</v>
      </c>
      <c r="B123" s="96">
        <v>395.0</v>
      </c>
      <c r="C123" s="97">
        <v>2.2</v>
      </c>
      <c r="D123" s="127">
        <v>2.0</v>
      </c>
      <c r="E123" s="99">
        <v>2662.08</v>
      </c>
      <c r="F123" s="100">
        <v>2928.55</v>
      </c>
      <c r="G123" s="69">
        <f t="shared" si="29"/>
        <v>2662.08</v>
      </c>
      <c r="H123" s="73">
        <f t="shared" si="30"/>
        <v>2928.54</v>
      </c>
      <c r="I123" s="101">
        <f t="shared" si="31"/>
        <v>2420.07</v>
      </c>
      <c r="J123" s="101">
        <f t="shared" si="32"/>
        <v>2662.31</v>
      </c>
    </row>
    <row r="124">
      <c r="A124" s="71" t="s">
        <v>138</v>
      </c>
      <c r="B124" s="89">
        <v>90.0</v>
      </c>
      <c r="C124" s="90">
        <v>1.0</v>
      </c>
      <c r="D124" s="91">
        <v>1.0</v>
      </c>
      <c r="E124" s="92">
        <v>606.54</v>
      </c>
      <c r="F124" s="105">
        <v>667.26</v>
      </c>
      <c r="G124" s="69">
        <f t="shared" si="29"/>
        <v>606.54</v>
      </c>
      <c r="H124" s="73">
        <f t="shared" si="30"/>
        <v>667.26</v>
      </c>
      <c r="I124" s="94">
        <f t="shared" si="31"/>
        <v>606.54</v>
      </c>
      <c r="J124" s="94">
        <f t="shared" si="32"/>
        <v>667.26</v>
      </c>
    </row>
    <row r="125">
      <c r="A125" s="71" t="s">
        <v>139</v>
      </c>
      <c r="B125" s="96">
        <v>132.0</v>
      </c>
      <c r="C125" s="97">
        <v>1.45</v>
      </c>
      <c r="D125" s="98">
        <v>1.0</v>
      </c>
      <c r="E125" s="99">
        <v>889.6</v>
      </c>
      <c r="F125" s="100">
        <v>978.65</v>
      </c>
      <c r="G125" s="69">
        <f t="shared" si="29"/>
        <v>889.6</v>
      </c>
      <c r="H125" s="73">
        <f t="shared" si="30"/>
        <v>978.65</v>
      </c>
      <c r="I125" s="101">
        <f t="shared" si="31"/>
        <v>613.52</v>
      </c>
      <c r="J125" s="101">
        <f t="shared" si="32"/>
        <v>674.93</v>
      </c>
    </row>
    <row r="126">
      <c r="A126" s="71" t="s">
        <v>140</v>
      </c>
      <c r="B126" s="89">
        <v>200.0</v>
      </c>
      <c r="C126" s="90">
        <v>1.0</v>
      </c>
      <c r="D126" s="91">
        <v>1.0</v>
      </c>
      <c r="E126" s="92">
        <v>1347.89</v>
      </c>
      <c r="F126" s="93"/>
      <c r="G126" s="69">
        <f t="shared" si="29"/>
        <v>1347.88</v>
      </c>
      <c r="H126" s="73">
        <f t="shared" si="30"/>
        <v>1482.8</v>
      </c>
      <c r="I126" s="94">
        <f t="shared" si="31"/>
        <v>1347.88</v>
      </c>
      <c r="J126" s="94">
        <f t="shared" si="32"/>
        <v>1482.8</v>
      </c>
    </row>
    <row r="127">
      <c r="A127" s="71" t="s">
        <v>141</v>
      </c>
      <c r="B127" s="96">
        <v>210.0</v>
      </c>
      <c r="C127" s="97">
        <v>0.5</v>
      </c>
      <c r="D127" s="98">
        <v>1.0</v>
      </c>
      <c r="E127" s="99">
        <v>1415.28</v>
      </c>
      <c r="F127" s="100">
        <v>1556.95</v>
      </c>
      <c r="G127" s="69">
        <f t="shared" si="29"/>
        <v>1415.28</v>
      </c>
      <c r="H127" s="73">
        <f t="shared" si="30"/>
        <v>1556.94</v>
      </c>
      <c r="I127" s="101">
        <f t="shared" si="31"/>
        <v>2830.56</v>
      </c>
      <c r="J127" s="101">
        <f t="shared" si="32"/>
        <v>3113.88</v>
      </c>
    </row>
    <row r="128">
      <c r="A128" s="71" t="s">
        <v>142</v>
      </c>
      <c r="B128" s="89">
        <v>525.0</v>
      </c>
      <c r="C128" s="90">
        <v>2.5</v>
      </c>
      <c r="D128" s="91">
        <v>1.0</v>
      </c>
      <c r="E128" s="92">
        <v>3538.21</v>
      </c>
      <c r="F128" s="105">
        <v>3892.37</v>
      </c>
      <c r="G128" s="69">
        <f t="shared" si="29"/>
        <v>3538.2</v>
      </c>
      <c r="H128" s="73">
        <f t="shared" si="30"/>
        <v>3892.37</v>
      </c>
      <c r="I128" s="94">
        <f t="shared" si="31"/>
        <v>1415.28</v>
      </c>
      <c r="J128" s="94">
        <f t="shared" si="32"/>
        <v>1556.95</v>
      </c>
    </row>
    <row r="129">
      <c r="A129" s="71" t="s">
        <v>143</v>
      </c>
      <c r="B129" s="96">
        <v>210.0</v>
      </c>
      <c r="C129" s="97">
        <v>2.0</v>
      </c>
      <c r="D129" s="98">
        <v>6.0</v>
      </c>
      <c r="E129" s="99">
        <v>1415.28</v>
      </c>
      <c r="F129" s="100">
        <v>1556.95</v>
      </c>
      <c r="G129" s="69">
        <f t="shared" si="29"/>
        <v>1415.28</v>
      </c>
      <c r="H129" s="73">
        <f t="shared" si="30"/>
        <v>1556.94</v>
      </c>
      <c r="I129" s="101">
        <f t="shared" si="31"/>
        <v>4245.84</v>
      </c>
      <c r="J129" s="101">
        <f t="shared" si="32"/>
        <v>4670.82</v>
      </c>
    </row>
    <row r="130">
      <c r="A130" s="71" t="s">
        <v>144</v>
      </c>
      <c r="B130" s="89">
        <v>525.0</v>
      </c>
      <c r="C130" s="90">
        <v>0.8</v>
      </c>
      <c r="D130" s="91">
        <v>1.0</v>
      </c>
      <c r="E130" s="92">
        <v>3538.21</v>
      </c>
      <c r="F130" s="105">
        <v>3892.37</v>
      </c>
      <c r="G130" s="69">
        <f t="shared" si="29"/>
        <v>3538.2</v>
      </c>
      <c r="H130" s="73">
        <f t="shared" si="30"/>
        <v>3892.37</v>
      </c>
      <c r="I130" s="94">
        <f t="shared" si="31"/>
        <v>4422.75</v>
      </c>
      <c r="J130" s="94">
        <f t="shared" si="32"/>
        <v>4865.46</v>
      </c>
    </row>
    <row r="131">
      <c r="A131" s="71" t="s">
        <v>49</v>
      </c>
      <c r="B131" s="80">
        <v>950.0</v>
      </c>
      <c r="C131" s="81">
        <v>1.0</v>
      </c>
      <c r="D131" s="82">
        <v>2.0</v>
      </c>
      <c r="E131" s="83">
        <v>6402.48</v>
      </c>
      <c r="F131" s="84"/>
      <c r="G131" s="69">
        <f t="shared" si="29"/>
        <v>6402.47</v>
      </c>
      <c r="H131" s="73">
        <f t="shared" si="30"/>
        <v>7043.34</v>
      </c>
      <c r="I131" s="85">
        <f t="shared" si="31"/>
        <v>12804.94</v>
      </c>
      <c r="J131" s="85">
        <f t="shared" si="32"/>
        <v>14086.68</v>
      </c>
    </row>
    <row r="132">
      <c r="A132" s="71" t="s">
        <v>56</v>
      </c>
      <c r="B132" s="89">
        <v>1250.0</v>
      </c>
      <c r="C132" s="90">
        <v>1.0</v>
      </c>
      <c r="D132" s="91">
        <v>1.0</v>
      </c>
      <c r="E132" s="92">
        <v>8424.31</v>
      </c>
      <c r="F132" s="93"/>
      <c r="G132" s="69">
        <f t="shared" si="29"/>
        <v>8424.3</v>
      </c>
      <c r="H132" s="73">
        <f t="shared" si="30"/>
        <v>9267.56</v>
      </c>
      <c r="I132" s="94">
        <f t="shared" si="31"/>
        <v>8424.3</v>
      </c>
      <c r="J132" s="94">
        <f t="shared" si="32"/>
        <v>9267.56</v>
      </c>
    </row>
    <row r="133">
      <c r="A133" s="71" t="s">
        <v>39</v>
      </c>
      <c r="B133" s="65">
        <v>1650.0</v>
      </c>
      <c r="C133" s="66">
        <v>0.38</v>
      </c>
      <c r="D133" s="67">
        <v>2.0</v>
      </c>
      <c r="E133" s="68">
        <v>11120.1</v>
      </c>
      <c r="F133" s="72">
        <v>12233.19</v>
      </c>
      <c r="G133" s="69">
        <f t="shared" si="29"/>
        <v>11120.08</v>
      </c>
      <c r="H133" s="73">
        <f t="shared" si="30"/>
        <v>12233.18</v>
      </c>
      <c r="I133" s="70">
        <f t="shared" si="31"/>
        <v>58526.74</v>
      </c>
      <c r="J133" s="70">
        <f t="shared" si="32"/>
        <v>64385.16</v>
      </c>
    </row>
    <row r="134">
      <c r="A134" s="71" t="s">
        <v>45</v>
      </c>
      <c r="B134" s="80">
        <v>880.08</v>
      </c>
      <c r="C134" s="81">
        <v>1.1</v>
      </c>
      <c r="D134" s="82">
        <v>4.0</v>
      </c>
      <c r="E134" s="83">
        <v>5931.24</v>
      </c>
      <c r="F134" s="84"/>
      <c r="G134" s="69">
        <f t="shared" si="29"/>
        <v>5931.25</v>
      </c>
      <c r="H134" s="73">
        <f t="shared" si="30"/>
        <v>6524.95</v>
      </c>
      <c r="I134" s="85">
        <f t="shared" si="31"/>
        <v>21568.18</v>
      </c>
      <c r="J134" s="85">
        <f t="shared" si="32"/>
        <v>23727.09</v>
      </c>
    </row>
    <row r="135">
      <c r="A135" s="114" t="s">
        <v>145</v>
      </c>
      <c r="B135" s="55"/>
      <c r="C135" s="55"/>
      <c r="D135" s="55"/>
      <c r="E135" s="55"/>
      <c r="F135" s="55"/>
      <c r="G135" s="55"/>
      <c r="H135" s="55"/>
      <c r="I135" s="55"/>
      <c r="J135" s="56"/>
    </row>
    <row r="136">
      <c r="A136" s="57"/>
      <c r="B136" s="58"/>
      <c r="C136" s="58"/>
      <c r="D136" s="58"/>
      <c r="E136" s="58"/>
      <c r="F136" s="58"/>
      <c r="G136" s="58"/>
      <c r="H136" s="58"/>
      <c r="I136" s="58"/>
      <c r="J136" s="59"/>
    </row>
    <row r="137">
      <c r="A137" s="60"/>
      <c r="B137" s="61" t="s">
        <v>29</v>
      </c>
      <c r="C137" s="62" t="s">
        <v>30</v>
      </c>
      <c r="D137" s="126" t="s">
        <v>31</v>
      </c>
      <c r="E137" s="61" t="s">
        <v>32</v>
      </c>
      <c r="F137" s="61" t="s">
        <v>33</v>
      </c>
      <c r="G137" s="61" t="s">
        <v>34</v>
      </c>
      <c r="H137" s="61" t="s">
        <v>35</v>
      </c>
      <c r="I137" s="63" t="s">
        <v>36</v>
      </c>
      <c r="J137" s="63" t="s">
        <v>37</v>
      </c>
    </row>
    <row r="138">
      <c r="A138" s="64" t="s">
        <v>146</v>
      </c>
      <c r="B138" s="89">
        <v>22.8</v>
      </c>
      <c r="C138" s="90">
        <v>2.0</v>
      </c>
      <c r="D138" s="91">
        <v>1.0</v>
      </c>
      <c r="E138" s="89">
        <v>153.65</v>
      </c>
      <c r="F138" s="105">
        <v>169.04</v>
      </c>
      <c r="G138" s="69">
        <f t="shared" ref="G138:G156" si="33">ROUNDDOWN(FLOOR(B138*$B$2 ,0.001555), 2)</f>
        <v>153.65</v>
      </c>
      <c r="H138" s="73">
        <f t="shared" ref="H138:H156" si="34">ROUNDDOWN(FLOOR(B138*$E$2 ,0.001555), 2)</f>
        <v>169.03</v>
      </c>
      <c r="I138" s="94">
        <f t="shared" ref="I138:I156" si="35">ROUND(1/C138*D138*G138, 2)</f>
        <v>76.83</v>
      </c>
      <c r="J138" s="94">
        <f t="shared" ref="J138:J156" si="36">ROUND(1/C138*D138*H138, 2)</f>
        <v>84.52</v>
      </c>
    </row>
    <row r="139">
      <c r="A139" s="64" t="s">
        <v>147</v>
      </c>
      <c r="B139" s="96">
        <v>15.0</v>
      </c>
      <c r="C139" s="97">
        <v>2.0</v>
      </c>
      <c r="D139" s="98">
        <v>1.0</v>
      </c>
      <c r="E139" s="96">
        <v>101.08</v>
      </c>
      <c r="F139" s="100">
        <v>111.2</v>
      </c>
      <c r="G139" s="69">
        <f t="shared" si="33"/>
        <v>101.09</v>
      </c>
      <c r="H139" s="73">
        <f t="shared" si="34"/>
        <v>111.21</v>
      </c>
      <c r="I139" s="101">
        <f t="shared" si="35"/>
        <v>50.55</v>
      </c>
      <c r="J139" s="101">
        <f t="shared" si="36"/>
        <v>55.61</v>
      </c>
    </row>
    <row r="140">
      <c r="A140" s="64" t="s">
        <v>148</v>
      </c>
      <c r="B140" s="89">
        <v>9.0</v>
      </c>
      <c r="C140" s="90">
        <v>0.83</v>
      </c>
      <c r="D140" s="91">
        <v>1.0</v>
      </c>
      <c r="E140" s="89">
        <v>60.65</v>
      </c>
      <c r="F140" s="105">
        <v>66.72</v>
      </c>
      <c r="G140" s="69">
        <f t="shared" si="33"/>
        <v>60.65</v>
      </c>
      <c r="H140" s="73">
        <f t="shared" si="34"/>
        <v>66.72</v>
      </c>
      <c r="I140" s="94">
        <f t="shared" si="35"/>
        <v>73.07</v>
      </c>
      <c r="J140" s="94">
        <f t="shared" si="36"/>
        <v>80.39</v>
      </c>
    </row>
    <row r="141">
      <c r="A141" s="64" t="s">
        <v>149</v>
      </c>
      <c r="B141" s="96">
        <v>48.0</v>
      </c>
      <c r="C141" s="97">
        <v>2.0</v>
      </c>
      <c r="D141" s="98">
        <v>1.0</v>
      </c>
      <c r="E141" s="96">
        <v>323.49</v>
      </c>
      <c r="F141" s="100">
        <v>355.87</v>
      </c>
      <c r="G141" s="69">
        <f t="shared" si="33"/>
        <v>323.49</v>
      </c>
      <c r="H141" s="73">
        <f t="shared" si="34"/>
        <v>355.87</v>
      </c>
      <c r="I141" s="101">
        <f t="shared" si="35"/>
        <v>161.75</v>
      </c>
      <c r="J141" s="101">
        <f t="shared" si="36"/>
        <v>177.94</v>
      </c>
    </row>
    <row r="142">
      <c r="A142" s="64" t="s">
        <v>150</v>
      </c>
      <c r="B142" s="89">
        <v>18.0</v>
      </c>
      <c r="C142" s="90">
        <v>1.0</v>
      </c>
      <c r="D142" s="91">
        <v>1.0</v>
      </c>
      <c r="E142" s="89">
        <v>121.3</v>
      </c>
      <c r="F142" s="105">
        <v>133.45</v>
      </c>
      <c r="G142" s="69">
        <f t="shared" si="33"/>
        <v>121.3</v>
      </c>
      <c r="H142" s="73">
        <f t="shared" si="34"/>
        <v>133.45</v>
      </c>
      <c r="I142" s="94">
        <f t="shared" si="35"/>
        <v>121.3</v>
      </c>
      <c r="J142" s="94">
        <f t="shared" si="36"/>
        <v>133.45</v>
      </c>
    </row>
    <row r="143">
      <c r="A143" s="64" t="s">
        <v>151</v>
      </c>
      <c r="B143" s="96">
        <v>13.2</v>
      </c>
      <c r="C143" s="97">
        <v>0.83</v>
      </c>
      <c r="D143" s="98">
        <v>1.0</v>
      </c>
      <c r="E143" s="96">
        <v>88.95</v>
      </c>
      <c r="F143" s="100">
        <v>97.86</v>
      </c>
      <c r="G143" s="69">
        <f t="shared" si="33"/>
        <v>88.95</v>
      </c>
      <c r="H143" s="73">
        <f t="shared" si="34"/>
        <v>97.86</v>
      </c>
      <c r="I143" s="101">
        <f t="shared" si="35"/>
        <v>107.17</v>
      </c>
      <c r="J143" s="101">
        <f t="shared" si="36"/>
        <v>117.9</v>
      </c>
    </row>
    <row r="144">
      <c r="A144" s="64" t="s">
        <v>152</v>
      </c>
      <c r="B144" s="89">
        <v>38.4</v>
      </c>
      <c r="C144" s="90">
        <v>2.0</v>
      </c>
      <c r="D144" s="91">
        <v>1.0</v>
      </c>
      <c r="E144" s="89">
        <v>258.79</v>
      </c>
      <c r="F144" s="105">
        <v>284.69</v>
      </c>
      <c r="G144" s="69">
        <f t="shared" si="33"/>
        <v>258.79</v>
      </c>
      <c r="H144" s="73">
        <f t="shared" si="34"/>
        <v>284.69</v>
      </c>
      <c r="I144" s="94">
        <f t="shared" si="35"/>
        <v>129.4</v>
      </c>
      <c r="J144" s="94">
        <f t="shared" si="36"/>
        <v>142.35</v>
      </c>
    </row>
    <row r="145">
      <c r="A145" s="64" t="s">
        <v>153</v>
      </c>
      <c r="B145" s="96">
        <v>38.4</v>
      </c>
      <c r="C145" s="97">
        <v>1.0</v>
      </c>
      <c r="D145" s="98">
        <v>1.0</v>
      </c>
      <c r="E145" s="96">
        <v>258.79</v>
      </c>
      <c r="F145" s="100">
        <v>284.69</v>
      </c>
      <c r="G145" s="69">
        <f t="shared" si="33"/>
        <v>258.79</v>
      </c>
      <c r="H145" s="73">
        <f t="shared" si="34"/>
        <v>284.69</v>
      </c>
      <c r="I145" s="101">
        <f t="shared" si="35"/>
        <v>258.79</v>
      </c>
      <c r="J145" s="101">
        <f t="shared" si="36"/>
        <v>284.69</v>
      </c>
    </row>
    <row r="146">
      <c r="A146" s="64" t="s">
        <v>154</v>
      </c>
      <c r="B146" s="89">
        <v>120.0</v>
      </c>
      <c r="C146" s="90">
        <v>1.5</v>
      </c>
      <c r="D146" s="91">
        <v>1.0</v>
      </c>
      <c r="E146" s="89">
        <v>808.73</v>
      </c>
      <c r="F146" s="105">
        <v>889.68</v>
      </c>
      <c r="G146" s="69">
        <f t="shared" si="33"/>
        <v>808.73</v>
      </c>
      <c r="H146" s="73">
        <f t="shared" si="34"/>
        <v>889.68</v>
      </c>
      <c r="I146" s="94">
        <f t="shared" si="35"/>
        <v>539.15</v>
      </c>
      <c r="J146" s="94">
        <f t="shared" si="36"/>
        <v>593.12</v>
      </c>
    </row>
    <row r="147">
      <c r="A147" s="64" t="s">
        <v>155</v>
      </c>
      <c r="B147" s="96">
        <v>272.0</v>
      </c>
      <c r="C147" s="97">
        <v>1.6</v>
      </c>
      <c r="D147" s="98">
        <v>1.0</v>
      </c>
      <c r="E147" s="96">
        <v>1833.13</v>
      </c>
      <c r="F147" s="102"/>
      <c r="G147" s="69">
        <f t="shared" si="33"/>
        <v>1833.12</v>
      </c>
      <c r="H147" s="73">
        <f t="shared" si="34"/>
        <v>2016.62</v>
      </c>
      <c r="I147" s="101">
        <f t="shared" si="35"/>
        <v>1145.7</v>
      </c>
      <c r="J147" s="101">
        <f t="shared" si="36"/>
        <v>1260.39</v>
      </c>
    </row>
    <row r="148">
      <c r="A148" s="64" t="s">
        <v>156</v>
      </c>
      <c r="B148" s="89">
        <v>462.0</v>
      </c>
      <c r="C148" s="90">
        <v>0.75</v>
      </c>
      <c r="D148" s="91">
        <v>1.0</v>
      </c>
      <c r="E148" s="92">
        <v>3113.62</v>
      </c>
      <c r="F148" s="93"/>
      <c r="G148" s="69">
        <f t="shared" si="33"/>
        <v>3113.62</v>
      </c>
      <c r="H148" s="73">
        <f t="shared" si="34"/>
        <v>3425.29</v>
      </c>
      <c r="I148" s="94">
        <f t="shared" si="35"/>
        <v>4151.49</v>
      </c>
      <c r="J148" s="94">
        <f t="shared" si="36"/>
        <v>4567.05</v>
      </c>
    </row>
    <row r="149">
      <c r="A149" s="64" t="s">
        <v>60</v>
      </c>
      <c r="B149" s="96">
        <v>1050.0</v>
      </c>
      <c r="C149" s="97">
        <v>1.65</v>
      </c>
      <c r="D149" s="98">
        <v>1.0</v>
      </c>
      <c r="E149" s="99">
        <v>7076.42</v>
      </c>
      <c r="F149" s="102"/>
      <c r="G149" s="69">
        <f t="shared" si="33"/>
        <v>7076.41</v>
      </c>
      <c r="H149" s="73">
        <f t="shared" si="34"/>
        <v>7784.75</v>
      </c>
      <c r="I149" s="101">
        <f t="shared" si="35"/>
        <v>4288.73</v>
      </c>
      <c r="J149" s="101">
        <f t="shared" si="36"/>
        <v>4718.03</v>
      </c>
    </row>
    <row r="150">
      <c r="A150" s="71" t="s">
        <v>157</v>
      </c>
      <c r="B150" s="89">
        <v>715.0</v>
      </c>
      <c r="C150" s="90">
        <v>1.0</v>
      </c>
      <c r="D150" s="91">
        <v>1.0</v>
      </c>
      <c r="E150" s="92">
        <v>4818.71</v>
      </c>
      <c r="F150" s="93"/>
      <c r="G150" s="69">
        <f t="shared" si="33"/>
        <v>4818.7</v>
      </c>
      <c r="H150" s="73">
        <f t="shared" si="34"/>
        <v>5301.04</v>
      </c>
      <c r="I150" s="94">
        <f t="shared" si="35"/>
        <v>4818.7</v>
      </c>
      <c r="J150" s="94">
        <f t="shared" si="36"/>
        <v>5301.04</v>
      </c>
    </row>
    <row r="151">
      <c r="A151" s="71" t="s">
        <v>59</v>
      </c>
      <c r="B151" s="80">
        <v>850.0</v>
      </c>
      <c r="C151" s="81">
        <v>1.1</v>
      </c>
      <c r="D151" s="82">
        <v>1.0</v>
      </c>
      <c r="E151" s="83">
        <v>5728.53</v>
      </c>
      <c r="F151" s="84"/>
      <c r="G151" s="69">
        <f t="shared" si="33"/>
        <v>5728.52</v>
      </c>
      <c r="H151" s="73">
        <f t="shared" si="34"/>
        <v>6301.94</v>
      </c>
      <c r="I151" s="85">
        <f t="shared" si="35"/>
        <v>5207.75</v>
      </c>
      <c r="J151" s="85">
        <f t="shared" si="36"/>
        <v>5729.04</v>
      </c>
    </row>
    <row r="152">
      <c r="A152" s="71" t="s">
        <v>158</v>
      </c>
      <c r="B152" s="89">
        <v>1140.0</v>
      </c>
      <c r="C152" s="90">
        <v>2.25</v>
      </c>
      <c r="D152" s="91">
        <v>1.0</v>
      </c>
      <c r="E152" s="92">
        <v>7682.97</v>
      </c>
      <c r="F152" s="93"/>
      <c r="G152" s="69">
        <f t="shared" si="33"/>
        <v>7682.97</v>
      </c>
      <c r="H152" s="73">
        <f t="shared" si="34"/>
        <v>8452.01</v>
      </c>
      <c r="I152" s="94">
        <f t="shared" si="35"/>
        <v>3414.65</v>
      </c>
      <c r="J152" s="94">
        <f t="shared" si="36"/>
        <v>3756.45</v>
      </c>
    </row>
    <row r="153">
      <c r="A153" s="71" t="s">
        <v>159</v>
      </c>
      <c r="B153" s="96">
        <v>275.0</v>
      </c>
      <c r="C153" s="97">
        <v>2.0</v>
      </c>
      <c r="D153" s="98">
        <v>1.0</v>
      </c>
      <c r="E153" s="99">
        <v>1853.34</v>
      </c>
      <c r="F153" s="102"/>
      <c r="G153" s="69">
        <f t="shared" si="33"/>
        <v>1853.34</v>
      </c>
      <c r="H153" s="73">
        <f t="shared" si="34"/>
        <v>2038.86</v>
      </c>
      <c r="I153" s="101">
        <f t="shared" si="35"/>
        <v>926.67</v>
      </c>
      <c r="J153" s="101">
        <f t="shared" si="36"/>
        <v>1019.43</v>
      </c>
    </row>
    <row r="154">
      <c r="A154" s="71" t="s">
        <v>160</v>
      </c>
      <c r="B154" s="89">
        <v>1100.0</v>
      </c>
      <c r="C154" s="90">
        <v>1.5</v>
      </c>
      <c r="D154" s="91">
        <v>1.0</v>
      </c>
      <c r="E154" s="92">
        <v>7413.39</v>
      </c>
      <c r="F154" s="105">
        <v>8155.46</v>
      </c>
      <c r="G154" s="69">
        <f t="shared" si="33"/>
        <v>7413.39</v>
      </c>
      <c r="H154" s="73">
        <f t="shared" si="34"/>
        <v>8155.45</v>
      </c>
      <c r="I154" s="94">
        <f t="shared" si="35"/>
        <v>4942.26</v>
      </c>
      <c r="J154" s="94">
        <f t="shared" si="36"/>
        <v>5436.97</v>
      </c>
    </row>
    <row r="155">
      <c r="A155" s="71" t="s">
        <v>54</v>
      </c>
      <c r="B155" s="80">
        <v>1550.0</v>
      </c>
      <c r="C155" s="81">
        <v>1.0</v>
      </c>
      <c r="D155" s="82">
        <v>1.0</v>
      </c>
      <c r="E155" s="83">
        <v>10446.15</v>
      </c>
      <c r="F155" s="84"/>
      <c r="G155" s="69">
        <f t="shared" si="33"/>
        <v>10446.14</v>
      </c>
      <c r="H155" s="73">
        <f t="shared" si="34"/>
        <v>11491.77</v>
      </c>
      <c r="I155" s="85">
        <f t="shared" si="35"/>
        <v>10446.14</v>
      </c>
      <c r="J155" s="85">
        <f t="shared" si="36"/>
        <v>11491.77</v>
      </c>
    </row>
    <row r="156">
      <c r="A156" s="71" t="s">
        <v>48</v>
      </c>
      <c r="B156" s="65">
        <v>1000.0</v>
      </c>
      <c r="C156" s="66">
        <v>0.5</v>
      </c>
      <c r="D156" s="67">
        <v>1.0</v>
      </c>
      <c r="E156" s="68">
        <v>6739.45</v>
      </c>
      <c r="F156" s="72">
        <v>7414.05</v>
      </c>
      <c r="G156" s="69">
        <f t="shared" si="33"/>
        <v>6739.44</v>
      </c>
      <c r="H156" s="73">
        <f t="shared" si="34"/>
        <v>7414.05</v>
      </c>
      <c r="I156" s="70">
        <f t="shared" si="35"/>
        <v>13478.88</v>
      </c>
      <c r="J156" s="70">
        <f t="shared" si="36"/>
        <v>14828.1</v>
      </c>
    </row>
    <row r="157">
      <c r="A157" s="114" t="s">
        <v>161</v>
      </c>
      <c r="B157" s="55"/>
      <c r="C157" s="55"/>
      <c r="D157" s="55"/>
      <c r="E157" s="55"/>
      <c r="F157" s="55"/>
      <c r="G157" s="55"/>
      <c r="H157" s="55"/>
      <c r="I157" s="55"/>
      <c r="J157" s="56"/>
    </row>
    <row r="158">
      <c r="A158" s="57"/>
      <c r="B158" s="58"/>
      <c r="C158" s="58"/>
      <c r="D158" s="58"/>
      <c r="E158" s="58"/>
      <c r="F158" s="58"/>
      <c r="G158" s="58"/>
      <c r="H158" s="58"/>
      <c r="I158" s="58"/>
      <c r="J158" s="59"/>
    </row>
    <row r="159">
      <c r="A159" s="60"/>
      <c r="B159" s="61" t="s">
        <v>29</v>
      </c>
      <c r="C159" s="62" t="s">
        <v>30</v>
      </c>
      <c r="D159" s="126" t="s">
        <v>31</v>
      </c>
      <c r="E159" s="62" t="s">
        <v>32</v>
      </c>
      <c r="F159" s="128" t="s">
        <v>162</v>
      </c>
      <c r="G159" s="61" t="s">
        <v>34</v>
      </c>
      <c r="H159" s="63" t="s">
        <v>162</v>
      </c>
      <c r="I159" s="63" t="s">
        <v>36</v>
      </c>
      <c r="J159" s="63" t="s">
        <v>162</v>
      </c>
    </row>
    <row r="160">
      <c r="A160" s="64" t="s">
        <v>163</v>
      </c>
      <c r="B160" s="89">
        <v>13.0</v>
      </c>
      <c r="C160" s="90">
        <v>1.0</v>
      </c>
      <c r="D160" s="91">
        <v>1.0</v>
      </c>
      <c r="E160" s="92">
        <v>87.61</v>
      </c>
      <c r="F160" s="93"/>
      <c r="G160" s="69">
        <f t="shared" ref="G160:G170" si="37">ROUNDDOWN(FLOOR(B160*$B$2 ,0.001555), 2)</f>
        <v>87.61</v>
      </c>
      <c r="H160" s="73"/>
      <c r="I160" s="94">
        <f t="shared" ref="I160:I170" si="38">ROUND(1/C160*D160*G160, 2)</f>
        <v>87.61</v>
      </c>
      <c r="J160" s="94"/>
    </row>
    <row r="161">
      <c r="A161" s="64" t="s">
        <v>164</v>
      </c>
      <c r="B161" s="96">
        <v>20.0</v>
      </c>
      <c r="C161" s="97">
        <v>1.5</v>
      </c>
      <c r="D161" s="98">
        <v>1.0</v>
      </c>
      <c r="E161" s="99">
        <v>134.78</v>
      </c>
      <c r="F161" s="102"/>
      <c r="G161" s="69">
        <f t="shared" si="37"/>
        <v>134.78</v>
      </c>
      <c r="H161" s="73"/>
      <c r="I161" s="101">
        <f t="shared" si="38"/>
        <v>89.85</v>
      </c>
      <c r="J161" s="101"/>
    </row>
    <row r="162">
      <c r="A162" s="64" t="s">
        <v>165</v>
      </c>
      <c r="B162" s="89">
        <v>28.0</v>
      </c>
      <c r="C162" s="90">
        <v>1.5</v>
      </c>
      <c r="D162" s="91">
        <v>1.0</v>
      </c>
      <c r="E162" s="92">
        <v>188.7</v>
      </c>
      <c r="F162" s="93"/>
      <c r="G162" s="69">
        <f t="shared" si="37"/>
        <v>188.7</v>
      </c>
      <c r="H162" s="73"/>
      <c r="I162" s="94">
        <f t="shared" si="38"/>
        <v>125.8</v>
      </c>
      <c r="J162" s="94"/>
    </row>
    <row r="163">
      <c r="A163" s="64" t="s">
        <v>166</v>
      </c>
      <c r="B163" s="96">
        <v>45.0</v>
      </c>
      <c r="C163" s="97">
        <v>1.5</v>
      </c>
      <c r="D163" s="98">
        <v>1.0</v>
      </c>
      <c r="E163" s="99">
        <v>303.27</v>
      </c>
      <c r="F163" s="102"/>
      <c r="G163" s="69">
        <f t="shared" si="37"/>
        <v>303.27</v>
      </c>
      <c r="H163" s="73"/>
      <c r="I163" s="101">
        <f t="shared" si="38"/>
        <v>202.18</v>
      </c>
      <c r="J163" s="101"/>
    </row>
    <row r="164">
      <c r="A164" s="64" t="s">
        <v>167</v>
      </c>
      <c r="B164" s="89">
        <v>80.0</v>
      </c>
      <c r="C164" s="90">
        <v>1.5</v>
      </c>
      <c r="D164" s="91">
        <v>1.0</v>
      </c>
      <c r="E164" s="92">
        <v>539.15</v>
      </c>
      <c r="F164" s="93"/>
      <c r="G164" s="69">
        <f t="shared" si="37"/>
        <v>539.15</v>
      </c>
      <c r="H164" s="73"/>
      <c r="I164" s="94">
        <f t="shared" si="38"/>
        <v>359.43</v>
      </c>
      <c r="J164" s="94"/>
    </row>
    <row r="165">
      <c r="A165" s="64" t="s">
        <v>168</v>
      </c>
      <c r="B165" s="96">
        <v>60.0</v>
      </c>
      <c r="C165" s="97">
        <v>1.0</v>
      </c>
      <c r="D165" s="98">
        <v>1.0</v>
      </c>
      <c r="E165" s="99">
        <v>404.36</v>
      </c>
      <c r="F165" s="102"/>
      <c r="G165" s="69">
        <f t="shared" si="37"/>
        <v>404.36</v>
      </c>
      <c r="H165" s="73"/>
      <c r="I165" s="101">
        <f t="shared" si="38"/>
        <v>404.36</v>
      </c>
      <c r="J165" s="101"/>
    </row>
    <row r="166">
      <c r="A166" s="64" t="s">
        <v>169</v>
      </c>
      <c r="B166" s="89">
        <v>132.0</v>
      </c>
      <c r="C166" s="90">
        <v>1.5</v>
      </c>
      <c r="D166" s="91">
        <v>1.0</v>
      </c>
      <c r="E166" s="92">
        <v>889.6</v>
      </c>
      <c r="F166" s="105"/>
      <c r="G166" s="69">
        <f t="shared" si="37"/>
        <v>889.6</v>
      </c>
      <c r="H166" s="73"/>
      <c r="I166" s="94">
        <f t="shared" si="38"/>
        <v>593.07</v>
      </c>
      <c r="J166" s="94"/>
    </row>
    <row r="167">
      <c r="A167" s="64" t="s">
        <v>170</v>
      </c>
      <c r="B167" s="96">
        <v>200.0</v>
      </c>
      <c r="C167" s="97">
        <v>1.5</v>
      </c>
      <c r="D167" s="98">
        <v>1.0</v>
      </c>
      <c r="E167" s="99">
        <v>1347.89</v>
      </c>
      <c r="F167" s="100"/>
      <c r="G167" s="69">
        <f t="shared" si="37"/>
        <v>1347.88</v>
      </c>
      <c r="H167" s="73"/>
      <c r="I167" s="101">
        <f t="shared" si="38"/>
        <v>898.59</v>
      </c>
      <c r="J167" s="101"/>
    </row>
    <row r="168">
      <c r="A168" s="64" t="s">
        <v>171</v>
      </c>
      <c r="B168" s="80">
        <v>210.0</v>
      </c>
      <c r="C168" s="81">
        <v>0.7</v>
      </c>
      <c r="D168" s="82">
        <v>1.0</v>
      </c>
      <c r="E168" s="83">
        <v>1415.28</v>
      </c>
      <c r="F168" s="104"/>
      <c r="G168" s="69">
        <f t="shared" si="37"/>
        <v>1415.28</v>
      </c>
      <c r="H168" s="73"/>
      <c r="I168" s="85">
        <f t="shared" si="38"/>
        <v>2021.83</v>
      </c>
      <c r="J168" s="85"/>
    </row>
    <row r="169">
      <c r="A169" s="64" t="s">
        <v>172</v>
      </c>
      <c r="B169" s="80">
        <v>206.0</v>
      </c>
      <c r="C169" s="81">
        <v>0.85</v>
      </c>
      <c r="D169" s="82">
        <v>1.0</v>
      </c>
      <c r="E169" s="83">
        <v>1388.32</v>
      </c>
      <c r="F169" s="104"/>
      <c r="G169" s="69">
        <f t="shared" si="37"/>
        <v>1388.32</v>
      </c>
      <c r="H169" s="73"/>
      <c r="I169" s="85">
        <f t="shared" si="38"/>
        <v>1633.32</v>
      </c>
      <c r="J169" s="85"/>
    </row>
    <row r="170">
      <c r="A170" s="64" t="s">
        <v>173</v>
      </c>
      <c r="B170" s="65">
        <v>325.0</v>
      </c>
      <c r="C170" s="66">
        <v>1.0</v>
      </c>
      <c r="D170" s="67">
        <v>1.0</v>
      </c>
      <c r="E170" s="65">
        <v>2190.32</v>
      </c>
      <c r="F170" s="129"/>
      <c r="G170" s="69">
        <f t="shared" si="37"/>
        <v>2190.32</v>
      </c>
      <c r="H170" s="73"/>
      <c r="I170" s="70">
        <f t="shared" si="38"/>
        <v>2190.32</v>
      </c>
      <c r="J170" s="70"/>
    </row>
    <row r="171">
      <c r="A171" s="114" t="s">
        <v>174</v>
      </c>
      <c r="B171" s="55"/>
      <c r="C171" s="55"/>
      <c r="D171" s="55"/>
      <c r="E171" s="55"/>
      <c r="F171" s="55"/>
      <c r="G171" s="55"/>
      <c r="H171" s="55"/>
      <c r="I171" s="55"/>
      <c r="J171" s="56"/>
    </row>
    <row r="172">
      <c r="A172" s="57"/>
      <c r="B172" s="58"/>
      <c r="C172" s="58"/>
      <c r="D172" s="58"/>
      <c r="E172" s="58"/>
      <c r="F172" s="58"/>
      <c r="G172" s="58"/>
      <c r="H172" s="58"/>
      <c r="I172" s="58"/>
      <c r="J172" s="59"/>
    </row>
    <row r="173">
      <c r="A173" s="60"/>
      <c r="B173" s="61" t="s">
        <v>29</v>
      </c>
      <c r="C173" s="62" t="s">
        <v>30</v>
      </c>
      <c r="D173" s="126" t="s">
        <v>31</v>
      </c>
      <c r="E173" s="61" t="s">
        <v>32</v>
      </c>
      <c r="F173" s="61" t="s">
        <v>33</v>
      </c>
      <c r="G173" s="61" t="s">
        <v>34</v>
      </c>
      <c r="H173" s="61" t="s">
        <v>35</v>
      </c>
      <c r="I173" s="63" t="s">
        <v>36</v>
      </c>
      <c r="J173" s="63" t="s">
        <v>37</v>
      </c>
    </row>
    <row r="174">
      <c r="A174" s="60" t="s">
        <v>47</v>
      </c>
      <c r="B174" s="89">
        <v>1500.0</v>
      </c>
      <c r="C174" s="90">
        <v>0.78</v>
      </c>
      <c r="D174" s="91">
        <v>1.0</v>
      </c>
      <c r="E174" s="92">
        <v>10579.63</v>
      </c>
      <c r="F174" s="93"/>
      <c r="G174" s="69">
        <f t="shared" ref="G174:G179" si="39">ROUNDDOWN(FLOOR(B174*$C$2 ,0.001555), 2)</f>
        <v>10579.63</v>
      </c>
      <c r="H174" s="73">
        <f t="shared" ref="H174:H179" si="40">ROUNDDOWN(FLOOR(B174*$F$2 ,0.001555), 2)</f>
        <v>11665.12</v>
      </c>
      <c r="I174" s="94">
        <f t="shared" ref="I174:I179" si="41">ROUND(1/C174*D174*G174, 2)</f>
        <v>13563.63</v>
      </c>
      <c r="J174" s="94">
        <f t="shared" ref="J174:J179" si="42">ROUND(1/C174*D174*H174, 2)</f>
        <v>14955.28</v>
      </c>
    </row>
    <row r="175">
      <c r="A175" s="60" t="s">
        <v>50</v>
      </c>
      <c r="B175" s="96">
        <v>1650.0</v>
      </c>
      <c r="C175" s="97">
        <v>1.0</v>
      </c>
      <c r="D175" s="98">
        <v>1.0</v>
      </c>
      <c r="E175" s="99">
        <v>11637.6</v>
      </c>
      <c r="F175" s="102"/>
      <c r="G175" s="69">
        <f t="shared" si="39"/>
        <v>11637.59</v>
      </c>
      <c r="H175" s="73">
        <f t="shared" si="40"/>
        <v>12831.64</v>
      </c>
      <c r="I175" s="101">
        <f t="shared" si="41"/>
        <v>11637.59</v>
      </c>
      <c r="J175" s="101">
        <f t="shared" si="42"/>
        <v>12831.64</v>
      </c>
    </row>
    <row r="176">
      <c r="A176" s="60" t="s">
        <v>46</v>
      </c>
      <c r="B176" s="80">
        <v>1225.0</v>
      </c>
      <c r="C176" s="81">
        <v>1.0</v>
      </c>
      <c r="D176" s="82">
        <v>2.0</v>
      </c>
      <c r="E176" s="83">
        <v>8640.03</v>
      </c>
      <c r="F176" s="84"/>
      <c r="G176" s="69">
        <f t="shared" si="39"/>
        <v>8640.03</v>
      </c>
      <c r="H176" s="73">
        <f t="shared" si="40"/>
        <v>9526.52</v>
      </c>
      <c r="I176" s="85">
        <f t="shared" si="41"/>
        <v>17280.06</v>
      </c>
      <c r="J176" s="85">
        <f t="shared" si="42"/>
        <v>19053.04</v>
      </c>
    </row>
    <row r="177">
      <c r="A177" s="60" t="s">
        <v>51</v>
      </c>
      <c r="B177" s="96">
        <v>816.07</v>
      </c>
      <c r="C177" s="97">
        <v>0.5</v>
      </c>
      <c r="D177" s="98">
        <v>1.0</v>
      </c>
      <c r="E177" s="99">
        <v>5755.83</v>
      </c>
      <c r="F177" s="102"/>
      <c r="G177" s="69">
        <f t="shared" si="39"/>
        <v>5755.81</v>
      </c>
      <c r="H177" s="73">
        <f t="shared" si="40"/>
        <v>6346.37</v>
      </c>
      <c r="I177" s="101">
        <f t="shared" si="41"/>
        <v>11511.62</v>
      </c>
      <c r="J177" s="101">
        <f t="shared" si="42"/>
        <v>12692.74</v>
      </c>
    </row>
    <row r="178">
      <c r="A178" s="60" t="s">
        <v>42</v>
      </c>
      <c r="B178" s="74">
        <v>1650.0</v>
      </c>
      <c r="C178" s="75">
        <v>0.4</v>
      </c>
      <c r="D178" s="76">
        <v>1.0</v>
      </c>
      <c r="E178" s="77">
        <v>11637.6</v>
      </c>
      <c r="F178" s="78">
        <v>12831.64</v>
      </c>
      <c r="G178" s="69">
        <f t="shared" si="39"/>
        <v>11637.59</v>
      </c>
      <c r="H178" s="73">
        <f t="shared" si="40"/>
        <v>12831.64</v>
      </c>
      <c r="I178" s="79">
        <f t="shared" si="41"/>
        <v>29093.98</v>
      </c>
      <c r="J178" s="79">
        <f t="shared" si="42"/>
        <v>32079.1</v>
      </c>
    </row>
    <row r="179">
      <c r="A179" s="60" t="s">
        <v>43</v>
      </c>
      <c r="B179" s="80">
        <v>1680.08</v>
      </c>
      <c r="C179" s="81">
        <v>0.9</v>
      </c>
      <c r="D179" s="82">
        <v>2.0</v>
      </c>
      <c r="E179" s="83">
        <v>11849.74</v>
      </c>
      <c r="F179" s="84"/>
      <c r="G179" s="69">
        <f t="shared" si="39"/>
        <v>11849.75</v>
      </c>
      <c r="H179" s="73">
        <f t="shared" si="40"/>
        <v>13065.56</v>
      </c>
      <c r="I179" s="85">
        <f t="shared" si="41"/>
        <v>26332.78</v>
      </c>
      <c r="J179" s="85">
        <f t="shared" si="42"/>
        <v>29034.58</v>
      </c>
    </row>
  </sheetData>
  <mergeCells count="10">
    <mergeCell ref="A135:J136"/>
    <mergeCell ref="A157:J158"/>
    <mergeCell ref="A171:J172"/>
    <mergeCell ref="C1:D1"/>
    <mergeCell ref="C2:D2"/>
    <mergeCell ref="A3:J4"/>
    <mergeCell ref="A30:J31"/>
    <mergeCell ref="A55:J56"/>
    <mergeCell ref="A80:J81"/>
    <mergeCell ref="A107:J108"/>
  </mergeCells>
  <conditionalFormatting sqref="H6:H179">
    <cfRule type="cellIs" dxfId="0" priority="1" operator="between">
      <formula>F6:F167-0.02</formula>
      <formula>F6:F167+0.02</formula>
    </cfRule>
  </conditionalFormatting>
  <conditionalFormatting sqref="G6:G179">
    <cfRule type="cellIs" dxfId="0" priority="2" operator="between">
      <formula>E6:E179-0.02</formula>
      <formula>E6:E179+0.02</formula>
    </cfRule>
  </conditionalFormatting>
  <conditionalFormatting sqref="B6:F12 B15:F29 B33:F179">
    <cfRule type="containsBlanks" dxfId="1" priority="3">
      <formula>LEN(TRIM(B6))=0</formula>
    </cfRule>
  </conditionalFormatting>
  <conditionalFormatting sqref="G6:G179">
    <cfRule type="cellIs" dxfId="1" priority="4" operator="notBetween">
      <formula>E6:E167-0.02</formula>
      <formula>E6:E167+0.02</formula>
    </cfRule>
  </conditionalFormatting>
  <conditionalFormatting sqref="H6:H179">
    <cfRule type="cellIs" dxfId="1" priority="5" operator="notBetween">
      <formula>F6:F179-0.02</formula>
      <formula>F6:F179+0.02</formula>
    </cfRule>
  </conditionalFormatting>
  <conditionalFormatting sqref="H13">
    <cfRule type="notContainsBlanks" dxfId="0" priority="6">
      <formula>LEN(TRIM(H13))&gt;0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3" max="4" width="19.88"/>
    <col customWidth="1" min="5" max="5" width="21.13"/>
    <col customWidth="1" min="6" max="6" width="18.63"/>
    <col customWidth="1" min="15" max="15" width="12.25"/>
  </cols>
  <sheetData>
    <row r="1">
      <c r="A1" s="130"/>
      <c r="B1" s="130"/>
      <c r="C1" s="131" t="s">
        <v>175</v>
      </c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</row>
    <row r="2">
      <c r="A2" s="130"/>
      <c r="B2" s="134"/>
      <c r="C2" s="135"/>
      <c r="M2" s="136"/>
      <c r="N2" s="130"/>
      <c r="O2" s="130"/>
      <c r="P2" s="130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</row>
    <row r="3">
      <c r="A3" s="130"/>
      <c r="B3" s="134"/>
      <c r="C3" s="135"/>
      <c r="M3" s="136"/>
      <c r="N3" s="130"/>
      <c r="O3" s="130"/>
      <c r="P3" s="130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</row>
    <row r="4">
      <c r="A4" s="130"/>
      <c r="B4" s="134"/>
      <c r="C4" s="135"/>
      <c r="M4" s="136"/>
      <c r="N4" s="130"/>
      <c r="O4" s="130"/>
      <c r="P4" s="130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</row>
    <row r="5">
      <c r="A5" s="130"/>
      <c r="B5" s="134"/>
      <c r="C5" s="135"/>
      <c r="M5" s="136"/>
      <c r="N5" s="137"/>
      <c r="O5" s="137"/>
      <c r="P5" s="130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</row>
    <row r="6">
      <c r="A6" s="130"/>
      <c r="B6" s="134"/>
      <c r="C6" s="135"/>
      <c r="M6" s="136"/>
      <c r="N6" s="137"/>
      <c r="O6" s="137"/>
      <c r="P6" s="130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</row>
    <row r="7">
      <c r="A7" s="130"/>
      <c r="B7" s="134"/>
      <c r="C7" s="135"/>
      <c r="M7" s="136"/>
      <c r="N7" s="137"/>
      <c r="O7" s="137"/>
      <c r="P7" s="130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</row>
    <row r="8">
      <c r="A8" s="130"/>
      <c r="B8" s="134"/>
      <c r="C8" s="135"/>
      <c r="M8" s="136"/>
      <c r="N8" s="137"/>
      <c r="O8" s="137"/>
      <c r="P8" s="130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</row>
    <row r="9">
      <c r="A9" s="130"/>
      <c r="B9" s="134"/>
      <c r="C9" s="135"/>
      <c r="M9" s="136"/>
      <c r="N9" s="137"/>
      <c r="O9" s="137"/>
      <c r="P9" s="130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</row>
    <row r="10">
      <c r="A10" s="130"/>
      <c r="B10" s="134"/>
      <c r="C10" s="135"/>
      <c r="M10" s="136"/>
      <c r="N10" s="137"/>
      <c r="O10" s="137"/>
      <c r="P10" s="130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</row>
    <row r="11">
      <c r="A11" s="130"/>
      <c r="B11" s="134"/>
      <c r="C11" s="135"/>
      <c r="M11" s="136"/>
      <c r="N11" s="137"/>
      <c r="O11" s="137"/>
      <c r="P11" s="130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</row>
    <row r="12">
      <c r="A12" s="130"/>
      <c r="B12" s="134"/>
      <c r="C12" s="135"/>
      <c r="M12" s="136"/>
      <c r="N12" s="137"/>
      <c r="O12" s="137"/>
      <c r="P12" s="130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>
      <c r="A13" s="130"/>
      <c r="B13" s="134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40"/>
      <c r="N13" s="137"/>
      <c r="O13" s="137"/>
      <c r="P13" s="130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</row>
    <row r="14">
      <c r="A14" s="130"/>
      <c r="B14" s="134"/>
      <c r="C14" s="141"/>
      <c r="D14" s="141"/>
      <c r="E14" s="141"/>
      <c r="F14" s="142" t="s">
        <v>176</v>
      </c>
      <c r="G14" s="143" t="s">
        <v>177</v>
      </c>
      <c r="H14" s="144" t="s">
        <v>178</v>
      </c>
      <c r="I14" s="144" t="s">
        <v>178</v>
      </c>
      <c r="J14" s="144" t="s">
        <v>178</v>
      </c>
      <c r="K14" s="144" t="s">
        <v>178</v>
      </c>
      <c r="L14" s="144" t="s">
        <v>178</v>
      </c>
      <c r="M14" s="144" t="s">
        <v>178</v>
      </c>
      <c r="N14" s="130"/>
      <c r="O14" s="130"/>
      <c r="P14" s="130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</row>
    <row r="15">
      <c r="A15" s="130"/>
      <c r="B15" s="134"/>
      <c r="C15" s="141"/>
      <c r="D15" s="141"/>
      <c r="E15" s="141"/>
      <c r="N15" s="130"/>
      <c r="O15" s="130"/>
      <c r="P15" s="130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</row>
    <row r="16">
      <c r="A16" s="130"/>
      <c r="B16" s="134"/>
      <c r="C16" s="141" t="s">
        <v>179</v>
      </c>
      <c r="F16" s="142">
        <f>C46</f>
        <v>39</v>
      </c>
      <c r="G16" s="143">
        <f>E46</f>
        <v>6</v>
      </c>
      <c r="H16" s="144" t="str">
        <f>G46</f>
        <v>...</v>
      </c>
      <c r="I16" s="144" t="str">
        <f>I46</f>
        <v>...</v>
      </c>
      <c r="J16" s="144" t="str">
        <f>K46</f>
        <v>...</v>
      </c>
      <c r="K16" s="144" t="str">
        <f>M46</f>
        <v>...</v>
      </c>
      <c r="L16" s="144" t="str">
        <f>O46</f>
        <v>...</v>
      </c>
      <c r="M16" s="144" t="str">
        <f>Q46</f>
        <v/>
      </c>
      <c r="N16" s="130"/>
      <c r="O16" s="130"/>
      <c r="P16" s="130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</row>
    <row r="17">
      <c r="A17" s="130"/>
      <c r="B17" s="134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</row>
    <row r="18">
      <c r="A18" s="130"/>
      <c r="B18" s="141"/>
      <c r="C18" s="141" t="s">
        <v>180</v>
      </c>
      <c r="F18" s="145">
        <f>C59</f>
        <v>0.641025641</v>
      </c>
      <c r="G18" s="146">
        <f>E59</f>
        <v>0.3333333333</v>
      </c>
      <c r="H18" s="147" t="str">
        <f>G59</f>
        <v>...</v>
      </c>
      <c r="I18" s="147" t="str">
        <f>I59</f>
        <v>...</v>
      </c>
      <c r="J18" s="147" t="str">
        <f>K59</f>
        <v>...</v>
      </c>
      <c r="K18" s="147" t="str">
        <f>M59</f>
        <v>...</v>
      </c>
      <c r="L18" s="147" t="str">
        <f>O59</f>
        <v>...</v>
      </c>
      <c r="M18" s="147" t="str">
        <f>Q59</f>
        <v/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</row>
    <row r="19">
      <c r="A19" s="130"/>
      <c r="B19" s="141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</row>
    <row r="20">
      <c r="A20" s="130"/>
      <c r="B20" s="141"/>
      <c r="C20" s="141" t="s">
        <v>181</v>
      </c>
      <c r="F20" s="145">
        <f>C60</f>
        <v>0</v>
      </c>
      <c r="G20" s="146">
        <f>E60</f>
        <v>0</v>
      </c>
      <c r="H20" s="147" t="str">
        <f>G60</f>
        <v>...</v>
      </c>
      <c r="I20" s="147" t="str">
        <f>I60</f>
        <v>...</v>
      </c>
      <c r="J20" s="147" t="str">
        <f>K60</f>
        <v>...</v>
      </c>
      <c r="K20" s="147" t="str">
        <f>M60</f>
        <v>...</v>
      </c>
      <c r="L20" s="147" t="str">
        <f>O60</f>
        <v>...</v>
      </c>
      <c r="M20" s="147" t="str">
        <f>Q60</f>
        <v/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</row>
    <row r="21">
      <c r="A21" s="130"/>
      <c r="B21" s="141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</row>
    <row r="22">
      <c r="A22" s="130"/>
      <c r="B22" s="141"/>
      <c r="C22" s="141"/>
      <c r="D22" s="141"/>
      <c r="E22" s="134"/>
      <c r="F22" s="134"/>
      <c r="G22" s="134"/>
      <c r="H22" s="134"/>
      <c r="I22" s="134"/>
      <c r="J22" s="134"/>
      <c r="K22" s="134"/>
      <c r="L22" s="134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</row>
    <row r="23">
      <c r="A23" s="130"/>
      <c r="B23" s="141"/>
      <c r="C23" s="141"/>
      <c r="D23" s="141"/>
      <c r="E23" s="134"/>
      <c r="F23" s="134"/>
      <c r="G23" s="134"/>
      <c r="H23" s="134"/>
      <c r="I23" s="134"/>
      <c r="J23" s="134"/>
      <c r="K23" s="134"/>
      <c r="L23" s="134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</row>
    <row r="24">
      <c r="A24" s="130"/>
      <c r="B24" s="141"/>
      <c r="C24" s="141"/>
      <c r="D24" s="141"/>
      <c r="E24" s="134"/>
      <c r="F24" s="134"/>
      <c r="G24" s="134"/>
      <c r="H24" s="134"/>
      <c r="I24" s="134"/>
      <c r="J24" s="134"/>
      <c r="K24" s="134"/>
      <c r="L24" s="134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</row>
    <row r="25">
      <c r="A25" s="130"/>
      <c r="B25" s="141"/>
      <c r="C25" s="141"/>
      <c r="D25" s="141"/>
      <c r="E25" s="134"/>
      <c r="F25" s="134"/>
      <c r="G25" s="134"/>
      <c r="H25" s="134"/>
      <c r="I25" s="134"/>
      <c r="J25" s="134"/>
      <c r="K25" s="134"/>
      <c r="L25" s="134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</row>
    <row r="26">
      <c r="A26" s="130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</row>
    <row r="27">
      <c r="A27" s="130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</row>
    <row r="28">
      <c r="A28" s="130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</row>
    <row r="29">
      <c r="A29" s="130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</row>
    <row r="30">
      <c r="A30" s="130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</row>
    <row r="31">
      <c r="A31" s="130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</row>
    <row r="32">
      <c r="A32" s="148"/>
      <c r="B32" s="149"/>
      <c r="C32" s="149"/>
      <c r="D32" s="149"/>
      <c r="E32" s="149"/>
      <c r="F32" s="149"/>
      <c r="G32" s="149"/>
      <c r="H32" s="149"/>
      <c r="I32" s="150"/>
      <c r="J32" s="150"/>
      <c r="K32" s="150"/>
      <c r="L32" s="150"/>
      <c r="M32" s="149"/>
      <c r="N32" s="151"/>
      <c r="O32" s="43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</row>
    <row r="33">
      <c r="A33" s="152"/>
      <c r="B33" s="153" t="s">
        <v>182</v>
      </c>
      <c r="C33" s="154"/>
      <c r="D33" s="154"/>
      <c r="E33" s="155" t="s">
        <v>183</v>
      </c>
      <c r="F33" s="156"/>
      <c r="G33" s="157" t="s">
        <v>183</v>
      </c>
      <c r="H33" s="158"/>
      <c r="I33" s="159" t="s">
        <v>184</v>
      </c>
      <c r="J33" s="159" t="s">
        <v>184</v>
      </c>
      <c r="K33" s="159" t="s">
        <v>184</v>
      </c>
      <c r="L33" s="159" t="s">
        <v>184</v>
      </c>
      <c r="M33" s="159" t="s">
        <v>184</v>
      </c>
      <c r="N33" s="159" t="s">
        <v>184</v>
      </c>
      <c r="O33" s="159" t="s">
        <v>184</v>
      </c>
      <c r="P33" s="159" t="s">
        <v>184</v>
      </c>
      <c r="Q33" s="159" t="s">
        <v>184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</row>
    <row r="34">
      <c r="A34" s="160"/>
      <c r="B34" s="161">
        <v>30.0</v>
      </c>
      <c r="C34" s="162">
        <v>0.0</v>
      </c>
      <c r="D34" s="163" t="s">
        <v>176</v>
      </c>
      <c r="E34" s="164">
        <v>0.0</v>
      </c>
      <c r="F34" s="165" t="s">
        <v>177</v>
      </c>
      <c r="G34" s="159" t="s">
        <v>184</v>
      </c>
      <c r="H34" s="159" t="s">
        <v>184</v>
      </c>
      <c r="I34" s="159" t="s">
        <v>184</v>
      </c>
      <c r="J34" s="159" t="s">
        <v>184</v>
      </c>
      <c r="K34" s="159" t="s">
        <v>184</v>
      </c>
      <c r="L34" s="159" t="s">
        <v>184</v>
      </c>
      <c r="M34" s="159" t="s">
        <v>184</v>
      </c>
      <c r="N34" s="159" t="s">
        <v>184</v>
      </c>
      <c r="O34" s="159" t="s">
        <v>184</v>
      </c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>
      <c r="A35" s="160"/>
      <c r="B35" s="161">
        <v>35.0</v>
      </c>
      <c r="C35" s="162">
        <v>0.0</v>
      </c>
      <c r="D35" s="166"/>
      <c r="E35" s="164">
        <v>0.0</v>
      </c>
      <c r="F35" s="166"/>
      <c r="G35" s="159" t="s">
        <v>184</v>
      </c>
      <c r="H35" s="159" t="s">
        <v>184</v>
      </c>
      <c r="I35" s="159" t="s">
        <v>184</v>
      </c>
      <c r="J35" s="159" t="s">
        <v>184</v>
      </c>
      <c r="K35" s="159" t="s">
        <v>184</v>
      </c>
      <c r="L35" s="159" t="s">
        <v>184</v>
      </c>
      <c r="M35" s="159" t="s">
        <v>184</v>
      </c>
      <c r="N35" s="159" t="s">
        <v>184</v>
      </c>
      <c r="O35" s="159" t="s">
        <v>184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>
      <c r="A36" s="160"/>
      <c r="B36" s="161">
        <v>40.0</v>
      </c>
      <c r="C36" s="164">
        <v>2.0</v>
      </c>
      <c r="D36" s="166"/>
      <c r="E36" s="164">
        <v>1.0</v>
      </c>
      <c r="F36" s="166"/>
      <c r="G36" s="159" t="s">
        <v>184</v>
      </c>
      <c r="H36" s="159" t="s">
        <v>184</v>
      </c>
      <c r="I36" s="159" t="s">
        <v>184</v>
      </c>
      <c r="J36" s="159" t="s">
        <v>184</v>
      </c>
      <c r="K36" s="159" t="s">
        <v>184</v>
      </c>
      <c r="L36" s="159" t="s">
        <v>184</v>
      </c>
      <c r="M36" s="159" t="s">
        <v>184</v>
      </c>
      <c r="N36" s="159" t="s">
        <v>184</v>
      </c>
      <c r="O36" s="159" t="s">
        <v>184</v>
      </c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>
      <c r="A37" s="160"/>
      <c r="B37" s="161">
        <v>45.0</v>
      </c>
      <c r="C37" s="164">
        <v>2.0</v>
      </c>
      <c r="D37" s="166"/>
      <c r="E37" s="164">
        <v>0.0</v>
      </c>
      <c r="F37" s="166"/>
      <c r="G37" s="159" t="s">
        <v>184</v>
      </c>
      <c r="H37" s="159" t="s">
        <v>184</v>
      </c>
      <c r="I37" s="159" t="s">
        <v>184</v>
      </c>
      <c r="J37" s="159" t="s">
        <v>184</v>
      </c>
      <c r="K37" s="159" t="s">
        <v>184</v>
      </c>
      <c r="L37" s="159" t="s">
        <v>184</v>
      </c>
      <c r="M37" s="159" t="s">
        <v>184</v>
      </c>
      <c r="N37" s="159" t="s">
        <v>184</v>
      </c>
      <c r="O37" s="159" t="s">
        <v>184</v>
      </c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>
      <c r="A38" s="160"/>
      <c r="B38" s="161">
        <v>50.0</v>
      </c>
      <c r="C38" s="164">
        <v>1.0</v>
      </c>
      <c r="D38" s="166"/>
      <c r="E38" s="164">
        <v>0.0</v>
      </c>
      <c r="F38" s="166"/>
      <c r="G38" s="159" t="s">
        <v>184</v>
      </c>
      <c r="H38" s="159" t="s">
        <v>184</v>
      </c>
      <c r="I38" s="159" t="s">
        <v>184</v>
      </c>
      <c r="J38" s="159" t="s">
        <v>184</v>
      </c>
      <c r="K38" s="159" t="s">
        <v>184</v>
      </c>
      <c r="L38" s="159" t="s">
        <v>184</v>
      </c>
      <c r="M38" s="159" t="s">
        <v>184</v>
      </c>
      <c r="N38" s="159" t="s">
        <v>184</v>
      </c>
      <c r="O38" s="159" t="s">
        <v>184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>
      <c r="A39" s="160"/>
      <c r="B39" s="161">
        <v>55.0</v>
      </c>
      <c r="C39" s="164">
        <v>4.0</v>
      </c>
      <c r="D39" s="167"/>
      <c r="E39" s="164">
        <v>0.0</v>
      </c>
      <c r="F39" s="167"/>
      <c r="G39" s="159" t="s">
        <v>184</v>
      </c>
      <c r="H39" s="159" t="s">
        <v>184</v>
      </c>
      <c r="I39" s="159" t="s">
        <v>184</v>
      </c>
      <c r="J39" s="159" t="s">
        <v>184</v>
      </c>
      <c r="K39" s="159" t="s">
        <v>184</v>
      </c>
      <c r="L39" s="159" t="s">
        <v>184</v>
      </c>
      <c r="M39" s="159" t="s">
        <v>184</v>
      </c>
      <c r="N39" s="159" t="s">
        <v>184</v>
      </c>
      <c r="O39" s="159" t="s">
        <v>184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>
      <c r="A40" s="160"/>
      <c r="B40" s="168">
        <v>60.0</v>
      </c>
      <c r="C40" s="169">
        <v>6.0</v>
      </c>
      <c r="D40" s="170">
        <v>0.0</v>
      </c>
      <c r="E40" s="164">
        <v>0.0</v>
      </c>
      <c r="F40" s="170">
        <v>0.0</v>
      </c>
      <c r="G40" s="159" t="s">
        <v>184</v>
      </c>
      <c r="H40" s="159" t="s">
        <v>184</v>
      </c>
      <c r="I40" s="159" t="s">
        <v>184</v>
      </c>
      <c r="J40" s="159" t="s">
        <v>184</v>
      </c>
      <c r="K40" s="159" t="s">
        <v>184</v>
      </c>
      <c r="L40" s="159" t="s">
        <v>184</v>
      </c>
      <c r="M40" s="159" t="s">
        <v>184</v>
      </c>
      <c r="N40" s="159" t="s">
        <v>184</v>
      </c>
      <c r="O40" s="159" t="s">
        <v>184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>
      <c r="A41" s="160"/>
      <c r="B41" s="161">
        <v>65.0</v>
      </c>
      <c r="C41" s="164">
        <v>3.0</v>
      </c>
      <c r="D41" s="171">
        <v>0.0</v>
      </c>
      <c r="E41" s="164">
        <v>0.0</v>
      </c>
      <c r="F41" s="171">
        <v>0.0</v>
      </c>
      <c r="G41" s="159" t="s">
        <v>184</v>
      </c>
      <c r="H41" s="159" t="s">
        <v>184</v>
      </c>
      <c r="I41" s="159" t="s">
        <v>184</v>
      </c>
      <c r="J41" s="159" t="s">
        <v>184</v>
      </c>
      <c r="K41" s="159" t="s">
        <v>184</v>
      </c>
      <c r="L41" s="159" t="s">
        <v>184</v>
      </c>
      <c r="M41" s="159" t="s">
        <v>184</v>
      </c>
      <c r="N41" s="159" t="s">
        <v>184</v>
      </c>
      <c r="O41" s="159" t="s">
        <v>184</v>
      </c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>
      <c r="A42" s="160"/>
      <c r="B42" s="161">
        <v>70.0</v>
      </c>
      <c r="C42" s="164">
        <v>2.0</v>
      </c>
      <c r="D42" s="171">
        <v>0.0</v>
      </c>
      <c r="E42" s="164">
        <v>0.0</v>
      </c>
      <c r="F42" s="171">
        <v>0.0</v>
      </c>
      <c r="G42" s="159" t="s">
        <v>184</v>
      </c>
      <c r="H42" s="159" t="s">
        <v>184</v>
      </c>
      <c r="I42" s="159" t="s">
        <v>184</v>
      </c>
      <c r="J42" s="159" t="s">
        <v>184</v>
      </c>
      <c r="K42" s="159" t="s">
        <v>184</v>
      </c>
      <c r="L42" s="159" t="s">
        <v>184</v>
      </c>
      <c r="M42" s="159" t="s">
        <v>184</v>
      </c>
      <c r="N42" s="159" t="s">
        <v>184</v>
      </c>
      <c r="O42" s="159" t="s">
        <v>184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>
      <c r="A43" s="160"/>
      <c r="B43" s="161">
        <v>75.0</v>
      </c>
      <c r="C43" s="164">
        <v>3.0</v>
      </c>
      <c r="D43" s="170">
        <v>0.0</v>
      </c>
      <c r="E43" s="164">
        <v>1.0</v>
      </c>
      <c r="F43" s="171">
        <v>0.0</v>
      </c>
      <c r="G43" s="159" t="s">
        <v>184</v>
      </c>
      <c r="H43" s="159" t="s">
        <v>184</v>
      </c>
      <c r="I43" s="159" t="s">
        <v>184</v>
      </c>
      <c r="J43" s="159" t="s">
        <v>184</v>
      </c>
      <c r="K43" s="159" t="s">
        <v>184</v>
      </c>
      <c r="L43" s="159" t="s">
        <v>184</v>
      </c>
      <c r="M43" s="159" t="s">
        <v>184</v>
      </c>
      <c r="N43" s="159" t="s">
        <v>184</v>
      </c>
      <c r="O43" s="159" t="s">
        <v>184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>
      <c r="A44" s="160"/>
      <c r="B44" s="161">
        <v>80.0</v>
      </c>
      <c r="C44" s="164">
        <v>2.0</v>
      </c>
      <c r="D44" s="170">
        <v>0.0</v>
      </c>
      <c r="E44" s="162">
        <v>0.0</v>
      </c>
      <c r="F44" s="171">
        <v>0.0</v>
      </c>
      <c r="G44" s="159" t="s">
        <v>184</v>
      </c>
      <c r="H44" s="159" t="s">
        <v>184</v>
      </c>
      <c r="I44" s="159" t="s">
        <v>184</v>
      </c>
      <c r="J44" s="159" t="s">
        <v>184</v>
      </c>
      <c r="K44" s="159" t="s">
        <v>184</v>
      </c>
      <c r="L44" s="159" t="s">
        <v>184</v>
      </c>
      <c r="M44" s="159" t="s">
        <v>184</v>
      </c>
      <c r="N44" s="159" t="s">
        <v>184</v>
      </c>
      <c r="O44" s="159" t="s">
        <v>184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>
      <c r="A45" s="160"/>
      <c r="B45" s="161" t="s">
        <v>185</v>
      </c>
      <c r="C45" s="172">
        <v>14.0</v>
      </c>
      <c r="D45" s="173"/>
      <c r="E45" s="172">
        <v>4.0</v>
      </c>
      <c r="F45" s="173"/>
      <c r="G45" s="159" t="s">
        <v>184</v>
      </c>
      <c r="H45" s="159" t="s">
        <v>184</v>
      </c>
      <c r="I45" s="159" t="s">
        <v>184</v>
      </c>
      <c r="J45" s="159" t="s">
        <v>184</v>
      </c>
      <c r="K45" s="159" t="s">
        <v>184</v>
      </c>
      <c r="L45" s="159" t="s">
        <v>184</v>
      </c>
      <c r="M45" s="159" t="s">
        <v>184</v>
      </c>
      <c r="N45" s="159" t="s">
        <v>184</v>
      </c>
      <c r="O45" s="159" t="s">
        <v>184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>
      <c r="A46" s="160"/>
      <c r="B46" s="174" t="s">
        <v>186</v>
      </c>
      <c r="C46" s="175">
        <f>SUM(C34:C45,D40:D44)</f>
        <v>39</v>
      </c>
      <c r="D46" s="173"/>
      <c r="E46" s="175">
        <f>SUM(E34:E45,F40:F44)</f>
        <v>6</v>
      </c>
      <c r="F46" s="173"/>
      <c r="G46" s="159" t="s">
        <v>184</v>
      </c>
      <c r="H46" s="159" t="s">
        <v>184</v>
      </c>
      <c r="I46" s="159" t="s">
        <v>184</v>
      </c>
      <c r="J46" s="159" t="s">
        <v>184</v>
      </c>
      <c r="K46" s="159" t="s">
        <v>184</v>
      </c>
      <c r="L46" s="159" t="s">
        <v>184</v>
      </c>
      <c r="M46" s="159" t="s">
        <v>184</v>
      </c>
      <c r="N46" s="159" t="s">
        <v>184</v>
      </c>
      <c r="O46" s="159" t="s">
        <v>184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>
      <c r="A47" s="160"/>
      <c r="B47" s="174" t="s">
        <v>187</v>
      </c>
      <c r="C47" s="176"/>
      <c r="D47" s="173"/>
      <c r="E47" s="176"/>
      <c r="F47" s="173"/>
      <c r="G47" s="159" t="s">
        <v>184</v>
      </c>
      <c r="H47" s="159" t="s">
        <v>184</v>
      </c>
      <c r="I47" s="159" t="s">
        <v>184</v>
      </c>
      <c r="J47" s="159" t="s">
        <v>184</v>
      </c>
      <c r="K47" s="159" t="s">
        <v>184</v>
      </c>
      <c r="L47" s="159" t="s">
        <v>184</v>
      </c>
      <c r="M47" s="159" t="s">
        <v>184</v>
      </c>
      <c r="N47" s="159" t="s">
        <v>184</v>
      </c>
      <c r="O47" s="159" t="s">
        <v>184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>
      <c r="A48" s="160"/>
      <c r="B48" s="177">
        <v>30.0</v>
      </c>
      <c r="C48" s="178">
        <f>(C34/C46)</f>
        <v>0</v>
      </c>
      <c r="D48" s="179"/>
      <c r="E48" s="178">
        <f>(E34/E46)</f>
        <v>0</v>
      </c>
      <c r="F48" s="179"/>
      <c r="G48" s="159" t="s">
        <v>184</v>
      </c>
      <c r="H48" s="159" t="s">
        <v>184</v>
      </c>
      <c r="I48" s="159" t="s">
        <v>184</v>
      </c>
      <c r="J48" s="159" t="s">
        <v>184</v>
      </c>
      <c r="K48" s="159" t="s">
        <v>184</v>
      </c>
      <c r="L48" s="159" t="s">
        <v>184</v>
      </c>
      <c r="M48" s="159" t="s">
        <v>184</v>
      </c>
      <c r="N48" s="159" t="s">
        <v>184</v>
      </c>
      <c r="O48" s="159" t="s">
        <v>184</v>
      </c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</row>
    <row r="49">
      <c r="A49" s="160"/>
      <c r="B49" s="177">
        <v>35.0</v>
      </c>
      <c r="C49" s="178">
        <f>(C35/C46)</f>
        <v>0</v>
      </c>
      <c r="D49" s="166"/>
      <c r="E49" s="178">
        <f>(E35/E46)</f>
        <v>0</v>
      </c>
      <c r="F49" s="166"/>
      <c r="G49" s="159" t="s">
        <v>184</v>
      </c>
      <c r="H49" s="159" t="s">
        <v>184</v>
      </c>
      <c r="I49" s="159" t="s">
        <v>184</v>
      </c>
      <c r="J49" s="159" t="s">
        <v>184</v>
      </c>
      <c r="K49" s="159" t="s">
        <v>184</v>
      </c>
      <c r="L49" s="159" t="s">
        <v>184</v>
      </c>
      <c r="M49" s="159" t="s">
        <v>184</v>
      </c>
      <c r="N49" s="159" t="s">
        <v>184</v>
      </c>
      <c r="O49" s="159" t="s">
        <v>184</v>
      </c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>
      <c r="A50" s="160"/>
      <c r="B50" s="177">
        <v>40.0</v>
      </c>
      <c r="C50" s="178">
        <f>(C36/C46)</f>
        <v>0.05128205128</v>
      </c>
      <c r="D50" s="166"/>
      <c r="E50" s="178">
        <f>(E36/E46)</f>
        <v>0.1666666667</v>
      </c>
      <c r="F50" s="166"/>
      <c r="G50" s="159" t="s">
        <v>184</v>
      </c>
      <c r="H50" s="159" t="s">
        <v>184</v>
      </c>
      <c r="I50" s="159" t="s">
        <v>184</v>
      </c>
      <c r="J50" s="159" t="s">
        <v>184</v>
      </c>
      <c r="K50" s="159" t="s">
        <v>184</v>
      </c>
      <c r="L50" s="159" t="s">
        <v>184</v>
      </c>
      <c r="M50" s="159" t="s">
        <v>184</v>
      </c>
      <c r="N50" s="159" t="s">
        <v>184</v>
      </c>
      <c r="O50" s="159" t="s">
        <v>184</v>
      </c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</row>
    <row r="51">
      <c r="A51" s="160"/>
      <c r="B51" s="177">
        <v>45.0</v>
      </c>
      <c r="C51" s="178">
        <f>(C37/C46)</f>
        <v>0.05128205128</v>
      </c>
      <c r="D51" s="166"/>
      <c r="E51" s="178">
        <f>(E37/E46)</f>
        <v>0</v>
      </c>
      <c r="F51" s="166"/>
      <c r="G51" s="159" t="s">
        <v>184</v>
      </c>
      <c r="H51" s="159" t="s">
        <v>184</v>
      </c>
      <c r="I51" s="159" t="s">
        <v>184</v>
      </c>
      <c r="J51" s="159" t="s">
        <v>184</v>
      </c>
      <c r="K51" s="159" t="s">
        <v>184</v>
      </c>
      <c r="L51" s="159" t="s">
        <v>184</v>
      </c>
      <c r="M51" s="159" t="s">
        <v>184</v>
      </c>
      <c r="N51" s="159" t="s">
        <v>184</v>
      </c>
      <c r="O51" s="159" t="s">
        <v>184</v>
      </c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</row>
    <row r="52">
      <c r="A52" s="160"/>
      <c r="B52" s="177">
        <v>50.0</v>
      </c>
      <c r="C52" s="178">
        <f>(C38/C46)</f>
        <v>0.02564102564</v>
      </c>
      <c r="D52" s="166"/>
      <c r="E52" s="178">
        <f>(E38/E46)</f>
        <v>0</v>
      </c>
      <c r="F52" s="166"/>
      <c r="G52" s="159" t="s">
        <v>184</v>
      </c>
      <c r="H52" s="159" t="s">
        <v>184</v>
      </c>
      <c r="I52" s="159" t="s">
        <v>184</v>
      </c>
      <c r="J52" s="159" t="s">
        <v>184</v>
      </c>
      <c r="K52" s="159" t="s">
        <v>184</v>
      </c>
      <c r="L52" s="159" t="s">
        <v>184</v>
      </c>
      <c r="M52" s="159" t="s">
        <v>184</v>
      </c>
      <c r="N52" s="159" t="s">
        <v>184</v>
      </c>
      <c r="O52" s="159" t="s">
        <v>184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</row>
    <row r="53">
      <c r="A53" s="160"/>
      <c r="B53" s="177">
        <v>55.0</v>
      </c>
      <c r="C53" s="178">
        <f>(C39/C46)</f>
        <v>0.1025641026</v>
      </c>
      <c r="D53" s="167"/>
      <c r="E53" s="178">
        <f>(E39/E46)</f>
        <v>0</v>
      </c>
      <c r="F53" s="167"/>
      <c r="G53" s="159" t="s">
        <v>184</v>
      </c>
      <c r="H53" s="159" t="s">
        <v>184</v>
      </c>
      <c r="I53" s="159" t="s">
        <v>184</v>
      </c>
      <c r="J53" s="159" t="s">
        <v>184</v>
      </c>
      <c r="K53" s="159" t="s">
        <v>184</v>
      </c>
      <c r="L53" s="159" t="s">
        <v>184</v>
      </c>
      <c r="M53" s="159" t="s">
        <v>184</v>
      </c>
      <c r="N53" s="159" t="s">
        <v>184</v>
      </c>
      <c r="O53" s="159" t="s">
        <v>184</v>
      </c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</row>
    <row r="54">
      <c r="A54" s="160"/>
      <c r="B54" s="180">
        <v>60.0</v>
      </c>
      <c r="C54" s="181">
        <f>(C40/C46)</f>
        <v>0.1538461538</v>
      </c>
      <c r="D54" s="182">
        <f>(D40/C46)</f>
        <v>0</v>
      </c>
      <c r="E54" s="178">
        <f>(E40/E46)</f>
        <v>0</v>
      </c>
      <c r="F54" s="182">
        <f>(F40/E46)</f>
        <v>0</v>
      </c>
      <c r="G54" s="159" t="s">
        <v>184</v>
      </c>
      <c r="H54" s="159" t="s">
        <v>184</v>
      </c>
      <c r="I54" s="159" t="s">
        <v>184</v>
      </c>
      <c r="J54" s="159" t="s">
        <v>184</v>
      </c>
      <c r="K54" s="159" t="s">
        <v>184</v>
      </c>
      <c r="L54" s="159" t="s">
        <v>184</v>
      </c>
      <c r="M54" s="159" t="s">
        <v>184</v>
      </c>
      <c r="N54" s="159" t="s">
        <v>184</v>
      </c>
      <c r="O54" s="159" t="s">
        <v>184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</row>
    <row r="55">
      <c r="A55" s="160"/>
      <c r="B55" s="177">
        <v>65.0</v>
      </c>
      <c r="C55" s="178">
        <f>(C41/C46)</f>
        <v>0.07692307692</v>
      </c>
      <c r="D55" s="182">
        <f>(D41/C46)</f>
        <v>0</v>
      </c>
      <c r="E55" s="178">
        <f>(E41/E46)</f>
        <v>0</v>
      </c>
      <c r="F55" s="182">
        <f>(F41/E46)</f>
        <v>0</v>
      </c>
      <c r="G55" s="159" t="s">
        <v>184</v>
      </c>
      <c r="H55" s="159" t="s">
        <v>184</v>
      </c>
      <c r="I55" s="159" t="s">
        <v>184</v>
      </c>
      <c r="J55" s="159" t="s">
        <v>184</v>
      </c>
      <c r="K55" s="159" t="s">
        <v>184</v>
      </c>
      <c r="L55" s="159" t="s">
        <v>184</v>
      </c>
      <c r="M55" s="159" t="s">
        <v>184</v>
      </c>
      <c r="N55" s="159" t="s">
        <v>184</v>
      </c>
      <c r="O55" s="159" t="s">
        <v>184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</row>
    <row r="56">
      <c r="A56" s="160"/>
      <c r="B56" s="177">
        <v>70.0</v>
      </c>
      <c r="C56" s="178">
        <f>(C42/C46)</f>
        <v>0.05128205128</v>
      </c>
      <c r="D56" s="182">
        <f>(D42/C46)</f>
        <v>0</v>
      </c>
      <c r="E56" s="178">
        <f>(E42/E46)</f>
        <v>0</v>
      </c>
      <c r="F56" s="182">
        <f>(F42/E46)</f>
        <v>0</v>
      </c>
      <c r="G56" s="159" t="s">
        <v>184</v>
      </c>
      <c r="H56" s="159" t="s">
        <v>184</v>
      </c>
      <c r="I56" s="159" t="s">
        <v>184</v>
      </c>
      <c r="J56" s="159" t="s">
        <v>184</v>
      </c>
      <c r="K56" s="159" t="s">
        <v>184</v>
      </c>
      <c r="L56" s="159" t="s">
        <v>184</v>
      </c>
      <c r="M56" s="159" t="s">
        <v>184</v>
      </c>
      <c r="N56" s="159" t="s">
        <v>184</v>
      </c>
      <c r="O56" s="159" t="s">
        <v>184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>
      <c r="A57" s="160"/>
      <c r="B57" s="177">
        <v>75.0</v>
      </c>
      <c r="C57" s="178">
        <f>(C43/C46)</f>
        <v>0.07692307692</v>
      </c>
      <c r="D57" s="182">
        <f>(D43/C46)</f>
        <v>0</v>
      </c>
      <c r="E57" s="178">
        <f>(E43/E46)</f>
        <v>0.1666666667</v>
      </c>
      <c r="F57" s="182">
        <f>(F43/E46)</f>
        <v>0</v>
      </c>
      <c r="G57" s="159" t="s">
        <v>184</v>
      </c>
      <c r="H57" s="159" t="s">
        <v>184</v>
      </c>
      <c r="I57" s="159" t="s">
        <v>184</v>
      </c>
      <c r="J57" s="159" t="s">
        <v>184</v>
      </c>
      <c r="K57" s="159" t="s">
        <v>184</v>
      </c>
      <c r="L57" s="159" t="s">
        <v>184</v>
      </c>
      <c r="M57" s="159" t="s">
        <v>184</v>
      </c>
      <c r="N57" s="159" t="s">
        <v>184</v>
      </c>
      <c r="O57" s="159" t="s">
        <v>184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>
      <c r="A58" s="160"/>
      <c r="B58" s="177">
        <v>80.0</v>
      </c>
      <c r="C58" s="178">
        <f>(C44/C46)</f>
        <v>0.05128205128</v>
      </c>
      <c r="D58" s="182">
        <f>(D44/C46)</f>
        <v>0</v>
      </c>
      <c r="E58" s="178">
        <f>(E44/E46)</f>
        <v>0</v>
      </c>
      <c r="F58" s="182">
        <f>(F44/E46)</f>
        <v>0</v>
      </c>
      <c r="G58" s="159" t="s">
        <v>184</v>
      </c>
      <c r="H58" s="159" t="s">
        <v>184</v>
      </c>
      <c r="I58" s="159" t="s">
        <v>184</v>
      </c>
      <c r="J58" s="159" t="s">
        <v>184</v>
      </c>
      <c r="K58" s="159" t="s">
        <v>184</v>
      </c>
      <c r="L58" s="159" t="s">
        <v>184</v>
      </c>
      <c r="M58" s="159" t="s">
        <v>184</v>
      </c>
      <c r="N58" s="159" t="s">
        <v>184</v>
      </c>
      <c r="O58" s="159" t="s">
        <v>184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>
      <c r="A59" s="160"/>
      <c r="B59" s="174" t="s">
        <v>188</v>
      </c>
      <c r="C59" s="183">
        <f>100%-(C45/C46)</f>
        <v>0.641025641</v>
      </c>
      <c r="D59" s="173"/>
      <c r="E59" s="183">
        <f>100%-(E45/E46)</f>
        <v>0.3333333333</v>
      </c>
      <c r="F59" s="173"/>
      <c r="G59" s="159" t="s">
        <v>184</v>
      </c>
      <c r="H59" s="159" t="s">
        <v>184</v>
      </c>
      <c r="I59" s="159" t="s">
        <v>184</v>
      </c>
      <c r="J59" s="159" t="s">
        <v>184</v>
      </c>
      <c r="K59" s="159" t="s">
        <v>184</v>
      </c>
      <c r="L59" s="159" t="s">
        <v>184</v>
      </c>
      <c r="M59" s="159" t="s">
        <v>184</v>
      </c>
      <c r="N59" s="159" t="s">
        <v>184</v>
      </c>
      <c r="O59" s="159" t="s">
        <v>184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>
      <c r="A60" s="184"/>
      <c r="B60" s="185" t="s">
        <v>189</v>
      </c>
      <c r="C60" s="186">
        <f>(SUM(D40:D44))/C46</f>
        <v>0</v>
      </c>
      <c r="D60" s="187"/>
      <c r="E60" s="186">
        <f>(SUM(F40:F44))/E46</f>
        <v>0</v>
      </c>
      <c r="F60" s="187"/>
      <c r="G60" s="159" t="s">
        <v>184</v>
      </c>
      <c r="H60" s="159" t="s">
        <v>184</v>
      </c>
      <c r="I60" s="159" t="s">
        <v>184</v>
      </c>
      <c r="J60" s="159" t="s">
        <v>184</v>
      </c>
      <c r="K60" s="159" t="s">
        <v>184</v>
      </c>
      <c r="L60" s="159" t="s">
        <v>184</v>
      </c>
      <c r="M60" s="159" t="s">
        <v>184</v>
      </c>
      <c r="N60" s="159" t="s">
        <v>184</v>
      </c>
      <c r="O60" s="159" t="s">
        <v>184</v>
      </c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ht="12.75" customHeight="1">
      <c r="A61" s="188"/>
      <c r="B61" s="188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</row>
    <row r="6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</row>
    <row r="6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</row>
    <row r="64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</row>
    <row r="6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</row>
    <row r="6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</row>
    <row r="67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</row>
    <row r="68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</row>
    <row r="69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</row>
    <row r="70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</row>
    <row r="7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</row>
    <row r="72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</row>
    <row r="73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</row>
    <row r="74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</row>
    <row r="7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</row>
    <row r="76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</row>
    <row r="77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</row>
    <row r="78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</row>
    <row r="79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</row>
    <row r="80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</row>
    <row r="8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</row>
    <row r="8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</row>
    <row r="83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</row>
    <row r="84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</row>
    <row r="8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</row>
    <row r="8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</row>
    <row r="87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</row>
    <row r="88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</row>
    <row r="89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</row>
    <row r="90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</row>
    <row r="9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</row>
    <row r="9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</row>
    <row r="93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</row>
    <row r="94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</row>
    <row r="9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</row>
    <row r="96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</row>
    <row r="97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</row>
    <row r="98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</row>
    <row r="99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</row>
    <row r="100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</row>
    <row r="10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</row>
    <row r="10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</row>
    <row r="103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</row>
    <row r="104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</row>
    <row r="10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</row>
    <row r="106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</row>
    <row r="107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</row>
    <row r="108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</row>
    <row r="109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</row>
    <row r="110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</row>
    <row r="11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</row>
    <row r="11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</row>
    <row r="113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</row>
    <row r="114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</row>
    <row r="11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</row>
    <row r="116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</row>
    <row r="117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</row>
    <row r="118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</row>
    <row r="119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</row>
    <row r="120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</row>
    <row r="12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</row>
    <row r="12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</row>
    <row r="123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</row>
    <row r="124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</row>
    <row r="1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</row>
    <row r="126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</row>
    <row r="127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</row>
    <row r="128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</row>
    <row r="129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</row>
    <row r="130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</row>
    <row r="13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</row>
    <row r="13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</row>
    <row r="133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</row>
    <row r="134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</row>
    <row r="13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</row>
    <row r="136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</row>
    <row r="137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</row>
    <row r="138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</row>
    <row r="139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</row>
    <row r="140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</row>
    <row r="14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</row>
    <row r="14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</row>
    <row r="143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</row>
    <row r="144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</row>
    <row r="14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</row>
    <row r="146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</row>
    <row r="147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</row>
    <row r="148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</row>
    <row r="149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</row>
    <row r="150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</row>
    <row r="15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</row>
    <row r="15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</row>
    <row r="153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</row>
    <row r="154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</row>
    <row r="15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</row>
    <row r="156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</row>
    <row r="157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</row>
    <row r="158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</row>
    <row r="159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</row>
    <row r="160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</row>
    <row r="16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</row>
    <row r="16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</row>
    <row r="163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</row>
    <row r="164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</row>
    <row r="16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</row>
    <row r="166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</row>
    <row r="167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</row>
    <row r="168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</row>
    <row r="169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</row>
    <row r="170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</row>
    <row r="17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</row>
    <row r="17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</row>
    <row r="173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</row>
    <row r="174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</row>
    <row r="17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</row>
    <row r="176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</row>
    <row r="177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</row>
    <row r="178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</row>
    <row r="179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</row>
    <row r="180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</row>
    <row r="18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</row>
    <row r="18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</row>
    <row r="183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</row>
    <row r="184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</row>
    <row r="18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</row>
    <row r="186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</row>
    <row r="187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</row>
    <row r="188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</row>
    <row r="189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</row>
    <row r="190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</row>
    <row r="19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</row>
    <row r="19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</row>
    <row r="193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</row>
    <row r="194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</row>
    <row r="19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</row>
    <row r="196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</row>
    <row r="197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</row>
    <row r="198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</row>
    <row r="199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</row>
    <row r="200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</row>
    <row r="20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</row>
    <row r="20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</row>
    <row r="203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</row>
    <row r="204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</row>
    <row r="20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</row>
    <row r="206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</row>
    <row r="207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</row>
    <row r="208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</row>
    <row r="209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</row>
    <row r="210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</row>
    <row r="21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</row>
    <row r="21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</row>
    <row r="213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</row>
    <row r="214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</row>
    <row r="21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</row>
    <row r="216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</row>
    <row r="217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</row>
    <row r="218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</row>
    <row r="219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</row>
    <row r="220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</row>
    <row r="22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</row>
    <row r="22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</row>
    <row r="223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</row>
    <row r="224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</row>
    <row r="2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</row>
    <row r="226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</row>
    <row r="227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</row>
    <row r="228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</row>
    <row r="229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</row>
    <row r="230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</row>
    <row r="23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</row>
    <row r="23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</row>
    <row r="233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</row>
    <row r="234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</row>
    <row r="235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</row>
    <row r="236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</row>
    <row r="237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</row>
    <row r="238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</row>
    <row r="239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</row>
    <row r="240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</row>
    <row r="24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</row>
    <row r="24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</row>
    <row r="243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</row>
    <row r="244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</row>
    <row r="245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</row>
    <row r="246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</row>
    <row r="247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</row>
    <row r="248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</row>
    <row r="249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</row>
    <row r="250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</row>
    <row r="25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</row>
    <row r="25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</row>
    <row r="253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</row>
    <row r="254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</row>
    <row r="255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</row>
    <row r="256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</row>
    <row r="257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</row>
    <row r="258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</row>
    <row r="259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</row>
    <row r="260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</row>
    <row r="26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</row>
    <row r="26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</row>
    <row r="263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</row>
    <row r="264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</row>
    <row r="265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</row>
    <row r="266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</row>
    <row r="267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</row>
    <row r="268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</row>
    <row r="269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</row>
    <row r="270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</row>
    <row r="27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</row>
    <row r="27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</row>
    <row r="273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</row>
    <row r="274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</row>
    <row r="275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</row>
    <row r="276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</row>
    <row r="277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</row>
    <row r="278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</row>
    <row r="279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</row>
    <row r="280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</row>
    <row r="28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</row>
    <row r="28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</row>
    <row r="283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</row>
    <row r="284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</row>
    <row r="285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</row>
    <row r="286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</row>
    <row r="287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</row>
    <row r="288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</row>
    <row r="289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</row>
    <row r="290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</row>
    <row r="29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</row>
    <row r="29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</row>
    <row r="293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</row>
    <row r="294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</row>
    <row r="295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</row>
    <row r="296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</row>
    <row r="297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</row>
    <row r="298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</row>
    <row r="299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</row>
    <row r="300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</row>
    <row r="30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</row>
    <row r="30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</row>
    <row r="303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</row>
    <row r="304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</row>
    <row r="30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</row>
    <row r="306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</row>
    <row r="307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</row>
    <row r="308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</row>
    <row r="309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</row>
    <row r="310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</row>
    <row r="31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</row>
    <row r="31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</row>
    <row r="313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</row>
    <row r="314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</row>
    <row r="31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</row>
    <row r="316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</row>
    <row r="317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</row>
    <row r="318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</row>
    <row r="319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</row>
    <row r="320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</row>
    <row r="32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</row>
    <row r="32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</row>
    <row r="323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</row>
    <row r="324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</row>
    <row r="325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</row>
    <row r="326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</row>
    <row r="327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</row>
    <row r="328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</row>
    <row r="329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</row>
    <row r="330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</row>
    <row r="33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</row>
    <row r="33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</row>
    <row r="333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</row>
    <row r="334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</row>
    <row r="335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</row>
    <row r="336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</row>
    <row r="337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</row>
    <row r="338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</row>
    <row r="339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</row>
    <row r="340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</row>
    <row r="34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</row>
    <row r="34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</row>
    <row r="343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</row>
    <row r="344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</row>
    <row r="34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</row>
    <row r="346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</row>
    <row r="347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</row>
    <row r="348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</row>
    <row r="349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</row>
    <row r="350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</row>
    <row r="35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</row>
    <row r="35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</row>
    <row r="353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</row>
    <row r="354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</row>
    <row r="355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</row>
    <row r="356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</row>
    <row r="357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</row>
    <row r="358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</row>
    <row r="359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</row>
    <row r="360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</row>
    <row r="36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</row>
    <row r="36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</row>
    <row r="363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</row>
    <row r="364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</row>
    <row r="365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</row>
    <row r="366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</row>
    <row r="367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</row>
    <row r="368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</row>
    <row r="369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</row>
    <row r="370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</row>
    <row r="37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</row>
    <row r="37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</row>
    <row r="373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</row>
    <row r="374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</row>
    <row r="375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</row>
    <row r="376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</row>
    <row r="377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</row>
    <row r="378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</row>
    <row r="379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</row>
    <row r="380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</row>
    <row r="38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</row>
    <row r="38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</row>
    <row r="383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</row>
    <row r="384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</row>
    <row r="38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</row>
    <row r="386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</row>
    <row r="387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</row>
    <row r="388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</row>
    <row r="389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</row>
    <row r="390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</row>
    <row r="39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</row>
    <row r="39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</row>
    <row r="393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</row>
    <row r="394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</row>
    <row r="39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</row>
    <row r="396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</row>
    <row r="397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</row>
    <row r="398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</row>
    <row r="399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</row>
    <row r="400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</row>
    <row r="40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</row>
    <row r="40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</row>
    <row r="403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</row>
    <row r="404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</row>
    <row r="40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</row>
    <row r="406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</row>
    <row r="407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</row>
    <row r="408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</row>
    <row r="409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</row>
    <row r="410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</row>
    <row r="41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</row>
    <row r="41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</row>
    <row r="413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</row>
    <row r="414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</row>
    <row r="41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</row>
    <row r="416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</row>
    <row r="417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</row>
    <row r="418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</row>
    <row r="419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</row>
    <row r="420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</row>
    <row r="42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</row>
    <row r="42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</row>
    <row r="423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</row>
    <row r="424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</row>
    <row r="42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</row>
    <row r="426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</row>
    <row r="427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</row>
    <row r="428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</row>
    <row r="429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</row>
    <row r="430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</row>
    <row r="43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</row>
    <row r="43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</row>
    <row r="433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</row>
    <row r="434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</row>
    <row r="43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</row>
    <row r="436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</row>
    <row r="437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</row>
    <row r="438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</row>
    <row r="439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</row>
    <row r="440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</row>
    <row r="44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</row>
    <row r="44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</row>
    <row r="443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</row>
    <row r="444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</row>
    <row r="44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</row>
    <row r="446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</row>
    <row r="447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</row>
    <row r="448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</row>
    <row r="449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</row>
    <row r="450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</row>
    <row r="45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</row>
    <row r="45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</row>
    <row r="453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</row>
    <row r="454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</row>
    <row r="45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</row>
    <row r="456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</row>
    <row r="457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</row>
    <row r="458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</row>
    <row r="459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</row>
    <row r="460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</row>
    <row r="46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</row>
    <row r="46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</row>
    <row r="463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</row>
    <row r="464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</row>
    <row r="46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</row>
    <row r="466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</row>
    <row r="467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</row>
    <row r="468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</row>
    <row r="469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</row>
    <row r="470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</row>
    <row r="47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</row>
    <row r="47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</row>
    <row r="473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</row>
    <row r="474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</row>
    <row r="47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</row>
    <row r="476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</row>
    <row r="477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</row>
    <row r="478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</row>
    <row r="479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</row>
    <row r="480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</row>
    <row r="48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</row>
    <row r="48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</row>
    <row r="483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</row>
    <row r="484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</row>
    <row r="48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</row>
    <row r="486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</row>
    <row r="487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</row>
    <row r="488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</row>
    <row r="489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</row>
    <row r="490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</row>
    <row r="49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</row>
    <row r="49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</row>
    <row r="493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</row>
    <row r="494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</row>
    <row r="49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</row>
    <row r="49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</row>
    <row r="497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</row>
    <row r="498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</row>
    <row r="499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</row>
    <row r="500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</row>
    <row r="50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</row>
    <row r="50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</row>
    <row r="503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</row>
    <row r="504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</row>
    <row r="50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</row>
    <row r="50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</row>
    <row r="507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</row>
    <row r="508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</row>
    <row r="509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</row>
    <row r="510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</row>
    <row r="51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</row>
    <row r="51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</row>
    <row r="513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</row>
    <row r="514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</row>
    <row r="51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</row>
    <row r="51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</row>
    <row r="517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</row>
    <row r="518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</row>
    <row r="519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</row>
    <row r="520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</row>
    <row r="52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</row>
    <row r="52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</row>
    <row r="523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</row>
    <row r="524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</row>
    <row r="52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</row>
    <row r="5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</row>
    <row r="527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</row>
    <row r="528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</row>
    <row r="529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</row>
    <row r="530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</row>
    <row r="53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</row>
    <row r="53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</row>
    <row r="533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</row>
    <row r="534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</row>
    <row r="53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</row>
    <row r="53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</row>
    <row r="537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</row>
    <row r="53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</row>
    <row r="539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</row>
    <row r="540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</row>
    <row r="54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</row>
    <row r="54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</row>
    <row r="543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</row>
    <row r="544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</row>
    <row r="54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</row>
    <row r="54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</row>
    <row r="547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</row>
    <row r="54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</row>
    <row r="549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</row>
    <row r="550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</row>
    <row r="55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</row>
    <row r="55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</row>
    <row r="553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</row>
    <row r="554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</row>
    <row r="55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</row>
    <row r="55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</row>
    <row r="557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</row>
    <row r="55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</row>
    <row r="559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</row>
    <row r="560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</row>
    <row r="56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</row>
    <row r="56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</row>
    <row r="563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</row>
    <row r="564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</row>
    <row r="56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</row>
    <row r="56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</row>
    <row r="567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</row>
    <row r="5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</row>
    <row r="569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</row>
    <row r="570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</row>
    <row r="57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</row>
    <row r="57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</row>
    <row r="573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</row>
    <row r="574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</row>
    <row r="57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</row>
    <row r="57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</row>
    <row r="577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</row>
    <row r="57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</row>
    <row r="579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</row>
    <row r="580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</row>
    <row r="58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</row>
    <row r="58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</row>
    <row r="583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</row>
    <row r="584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</row>
    <row r="58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</row>
    <row r="58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</row>
    <row r="587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</row>
    <row r="58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</row>
    <row r="589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</row>
    <row r="590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</row>
    <row r="59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</row>
    <row r="59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</row>
    <row r="593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</row>
    <row r="594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</row>
    <row r="59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</row>
    <row r="59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</row>
    <row r="597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</row>
    <row r="59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</row>
    <row r="599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</row>
    <row r="600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</row>
    <row r="60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</row>
    <row r="60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</row>
    <row r="603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</row>
    <row r="604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</row>
    <row r="60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</row>
    <row r="60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</row>
    <row r="607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</row>
    <row r="60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</row>
    <row r="609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</row>
    <row r="610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</row>
    <row r="61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</row>
    <row r="61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</row>
    <row r="613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</row>
    <row r="614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</row>
    <row r="61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</row>
    <row r="61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</row>
    <row r="617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</row>
    <row r="61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</row>
    <row r="619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</row>
    <row r="620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</row>
    <row r="62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</row>
    <row r="62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</row>
    <row r="623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</row>
    <row r="624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</row>
    <row r="6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</row>
    <row r="6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</row>
    <row r="627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</row>
    <row r="62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</row>
    <row r="629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</row>
    <row r="630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</row>
    <row r="63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</row>
    <row r="63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</row>
    <row r="633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</row>
    <row r="634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</row>
    <row r="63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</row>
    <row r="63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</row>
    <row r="637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</row>
    <row r="63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</row>
    <row r="639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</row>
    <row r="640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</row>
    <row r="64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</row>
    <row r="64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</row>
    <row r="643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</row>
    <row r="644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</row>
    <row r="64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</row>
    <row r="64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</row>
    <row r="647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</row>
    <row r="64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</row>
    <row r="649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</row>
    <row r="650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</row>
    <row r="65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</row>
    <row r="65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</row>
    <row r="653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</row>
    <row r="654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</row>
    <row r="65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</row>
    <row r="65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</row>
    <row r="657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</row>
    <row r="65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</row>
    <row r="659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</row>
    <row r="660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</row>
    <row r="66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</row>
    <row r="66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</row>
    <row r="663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</row>
    <row r="664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</row>
    <row r="66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</row>
    <row r="66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</row>
    <row r="667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</row>
    <row r="6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</row>
    <row r="669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</row>
    <row r="670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</row>
    <row r="67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</row>
    <row r="67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</row>
    <row r="673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</row>
    <row r="674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</row>
    <row r="67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</row>
    <row r="67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</row>
    <row r="677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</row>
    <row r="67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</row>
    <row r="679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</row>
    <row r="680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</row>
    <row r="68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</row>
    <row r="68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</row>
    <row r="683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</row>
    <row r="684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</row>
    <row r="68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</row>
    <row r="68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</row>
    <row r="687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</row>
    <row r="68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</row>
    <row r="689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</row>
    <row r="690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</row>
    <row r="69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</row>
    <row r="69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</row>
    <row r="693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</row>
    <row r="694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</row>
    <row r="69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</row>
    <row r="69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</row>
    <row r="697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</row>
    <row r="69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</row>
    <row r="699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</row>
    <row r="700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</row>
    <row r="70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</row>
    <row r="70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</row>
    <row r="703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</row>
    <row r="704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</row>
    <row r="70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</row>
    <row r="70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</row>
    <row r="707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</row>
    <row r="70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</row>
    <row r="709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</row>
    <row r="710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</row>
    <row r="71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</row>
    <row r="71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</row>
    <row r="713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</row>
    <row r="714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</row>
    <row r="71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</row>
    <row r="71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</row>
    <row r="717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</row>
    <row r="71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</row>
    <row r="719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</row>
    <row r="720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</row>
    <row r="72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</row>
    <row r="72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</row>
    <row r="723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</row>
    <row r="724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</row>
    <row r="7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</row>
    <row r="7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</row>
    <row r="727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</row>
    <row r="72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</row>
    <row r="729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</row>
    <row r="730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</row>
    <row r="73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</row>
    <row r="73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</row>
    <row r="733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</row>
    <row r="734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</row>
    <row r="73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</row>
    <row r="73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</row>
    <row r="737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</row>
    <row r="73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</row>
    <row r="739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</row>
    <row r="740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</row>
    <row r="74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</row>
    <row r="74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</row>
    <row r="743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</row>
    <row r="744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</row>
    <row r="74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</row>
    <row r="74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</row>
    <row r="747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</row>
    <row r="74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</row>
    <row r="749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</row>
    <row r="750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</row>
    <row r="75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</row>
    <row r="75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</row>
    <row r="753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</row>
    <row r="754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</row>
    <row r="75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</row>
    <row r="75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</row>
    <row r="757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</row>
    <row r="75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</row>
    <row r="759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</row>
    <row r="760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</row>
    <row r="76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</row>
    <row r="76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</row>
    <row r="763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</row>
    <row r="764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</row>
    <row r="765"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</row>
    <row r="766"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</row>
    <row r="767"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</row>
    <row r="768"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</row>
    <row r="769"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</row>
    <row r="770"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</row>
    <row r="771"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</row>
    <row r="772"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</row>
    <row r="773"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</row>
    <row r="774"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</row>
    <row r="775"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</row>
    <row r="776"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</row>
    <row r="777"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</row>
    <row r="778"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</row>
    <row r="779"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</row>
    <row r="780"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</row>
    <row r="781"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</row>
    <row r="782"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</row>
    <row r="783"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</row>
    <row r="784"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</row>
    <row r="785"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</row>
    <row r="786"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</row>
    <row r="787"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</row>
    <row r="788"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</row>
    <row r="789"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</row>
    <row r="790"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</row>
    <row r="791"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</row>
    <row r="792"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</row>
    <row r="793"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</row>
    <row r="794"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</row>
    <row r="795"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</row>
    <row r="796"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</row>
    <row r="797"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</row>
    <row r="798"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</row>
    <row r="799"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</row>
    <row r="800"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</row>
    <row r="801"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</row>
    <row r="802"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</row>
    <row r="803"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</row>
    <row r="804"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</row>
    <row r="805"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</row>
    <row r="806"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</row>
    <row r="807"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</row>
    <row r="808"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</row>
    <row r="809"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</row>
    <row r="810"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</row>
    <row r="811"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</row>
    <row r="812"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</row>
    <row r="813"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</row>
    <row r="814"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</row>
    <row r="815"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</row>
    <row r="816"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</row>
    <row r="817"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</row>
    <row r="818"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</row>
    <row r="819"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</row>
    <row r="820"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</row>
    <row r="821"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</row>
    <row r="822"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</row>
    <row r="823"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</row>
    <row r="824"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</row>
    <row r="825"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</row>
    <row r="826"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</row>
    <row r="827"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</row>
    <row r="828"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</row>
    <row r="829"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</row>
    <row r="830"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</row>
    <row r="831"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</row>
    <row r="832"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</row>
    <row r="833"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</row>
    <row r="834"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</row>
    <row r="835"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</row>
    <row r="836"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</row>
    <row r="837"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</row>
    <row r="838"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</row>
    <row r="839"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</row>
    <row r="840"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</row>
    <row r="841"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</row>
    <row r="842"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</row>
    <row r="843"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</row>
    <row r="844"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</row>
    <row r="845"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/>
      <c r="AS845" s="130"/>
    </row>
    <row r="846"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</row>
    <row r="847"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</row>
    <row r="848"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</row>
    <row r="849"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</row>
    <row r="850"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</row>
    <row r="851"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</row>
    <row r="852"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</row>
    <row r="853"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</row>
    <row r="854"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</row>
    <row r="855"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</row>
    <row r="856"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</row>
    <row r="857"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</row>
    <row r="858"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</row>
    <row r="859"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</row>
    <row r="860"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</row>
    <row r="861"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</row>
    <row r="862"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</row>
    <row r="863"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</row>
    <row r="864"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</row>
    <row r="865"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</row>
    <row r="866"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</row>
    <row r="867"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</row>
    <row r="868"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</row>
    <row r="869"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</row>
    <row r="870"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</row>
    <row r="871"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</row>
    <row r="872"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</row>
    <row r="873"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</row>
    <row r="874"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</row>
    <row r="875"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</row>
    <row r="876"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</row>
    <row r="877"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</row>
    <row r="878"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</row>
    <row r="879"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</row>
    <row r="880"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</row>
    <row r="881"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</row>
    <row r="882"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</row>
    <row r="883"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</row>
    <row r="884"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</row>
    <row r="885"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</row>
    <row r="886"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</row>
    <row r="887"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</row>
    <row r="888"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</row>
    <row r="889"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</row>
    <row r="890"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</row>
  </sheetData>
  <mergeCells count="53">
    <mergeCell ref="L14:L15"/>
    <mergeCell ref="M14:M15"/>
    <mergeCell ref="C1:M13"/>
    <mergeCell ref="F14:F15"/>
    <mergeCell ref="G14:G15"/>
    <mergeCell ref="H14:H15"/>
    <mergeCell ref="I14:I15"/>
    <mergeCell ref="J14:J15"/>
    <mergeCell ref="K14:K15"/>
    <mergeCell ref="L16:L17"/>
    <mergeCell ref="M16:M17"/>
    <mergeCell ref="C16:E17"/>
    <mergeCell ref="F16:F17"/>
    <mergeCell ref="G16:G17"/>
    <mergeCell ref="H16:H17"/>
    <mergeCell ref="I16:I17"/>
    <mergeCell ref="J16:J17"/>
    <mergeCell ref="K16:K17"/>
    <mergeCell ref="L18:L19"/>
    <mergeCell ref="M18:M19"/>
    <mergeCell ref="C18:E19"/>
    <mergeCell ref="F18:F19"/>
    <mergeCell ref="G18:G19"/>
    <mergeCell ref="H18:H19"/>
    <mergeCell ref="I18:I19"/>
    <mergeCell ref="J18:J19"/>
    <mergeCell ref="K18:K19"/>
    <mergeCell ref="L20:L21"/>
    <mergeCell ref="M20:M21"/>
    <mergeCell ref="G33:H33"/>
    <mergeCell ref="D34:D39"/>
    <mergeCell ref="F34:F39"/>
    <mergeCell ref="C20:E21"/>
    <mergeCell ref="G20:G21"/>
    <mergeCell ref="H20:H21"/>
    <mergeCell ref="I20:I21"/>
    <mergeCell ref="J20:J21"/>
    <mergeCell ref="K20:K21"/>
    <mergeCell ref="A33:A60"/>
    <mergeCell ref="F20:F21"/>
    <mergeCell ref="E33:F33"/>
    <mergeCell ref="C45:D45"/>
    <mergeCell ref="E45:F45"/>
    <mergeCell ref="C46:D46"/>
    <mergeCell ref="E46:F46"/>
    <mergeCell ref="C47:D47"/>
    <mergeCell ref="E47:F47"/>
    <mergeCell ref="D48:D53"/>
    <mergeCell ref="F48:F53"/>
    <mergeCell ref="C59:D59"/>
    <mergeCell ref="E59:F59"/>
    <mergeCell ref="C60:D60"/>
    <mergeCell ref="E60:F6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7" width="2.88"/>
    <col customWidth="1" min="8" max="8" width="3.63"/>
    <col customWidth="1" min="9" max="35" width="3.75"/>
    <col customWidth="1" min="36" max="57" width="3.0"/>
  </cols>
  <sheetData>
    <row r="8">
      <c r="B8" s="113" t="s">
        <v>190</v>
      </c>
      <c r="C8" s="190"/>
      <c r="D8" s="190">
        <v>1.0</v>
      </c>
      <c r="E8" s="190">
        <v>2.0</v>
      </c>
      <c r="F8" s="190">
        <v>3.0</v>
      </c>
      <c r="G8" s="190">
        <v>4.0</v>
      </c>
      <c r="H8" s="190">
        <v>5.0</v>
      </c>
      <c r="I8" s="190">
        <v>6.0</v>
      </c>
      <c r="J8" s="190">
        <v>7.0</v>
      </c>
      <c r="K8" s="190">
        <v>8.0</v>
      </c>
      <c r="L8" s="190">
        <v>9.0</v>
      </c>
      <c r="M8" s="190">
        <v>10.0</v>
      </c>
      <c r="N8" s="190">
        <v>11.0</v>
      </c>
      <c r="O8" s="190">
        <v>12.0</v>
      </c>
      <c r="P8" s="190">
        <v>13.0</v>
      </c>
      <c r="Q8" s="190">
        <v>14.0</v>
      </c>
      <c r="R8" s="190">
        <v>15.0</v>
      </c>
      <c r="S8" s="190">
        <v>16.0</v>
      </c>
      <c r="T8" s="190">
        <v>17.0</v>
      </c>
      <c r="U8" s="190">
        <v>18.0</v>
      </c>
      <c r="V8" s="190">
        <v>19.0</v>
      </c>
      <c r="W8" s="190">
        <v>20.0</v>
      </c>
      <c r="X8" s="190">
        <v>21.0</v>
      </c>
      <c r="Y8" s="190">
        <v>22.0</v>
      </c>
      <c r="Z8" s="190">
        <v>23.0</v>
      </c>
      <c r="AA8" s="190">
        <v>24.0</v>
      </c>
      <c r="AB8" s="190">
        <v>25.0</v>
      </c>
      <c r="AC8" s="190">
        <v>26.0</v>
      </c>
      <c r="AD8" s="190">
        <v>27.0</v>
      </c>
      <c r="AE8" s="190">
        <v>28.0</v>
      </c>
      <c r="AF8" s="190">
        <v>29.0</v>
      </c>
      <c r="AG8" s="190">
        <v>30.0</v>
      </c>
      <c r="AH8" s="190">
        <v>31.0</v>
      </c>
      <c r="AI8" s="190">
        <v>32.0</v>
      </c>
      <c r="AJ8" s="190">
        <v>33.0</v>
      </c>
      <c r="AK8" s="190">
        <v>34.0</v>
      </c>
      <c r="AL8" s="190"/>
      <c r="AM8" s="190"/>
      <c r="AN8" s="190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</row>
    <row r="9">
      <c r="B9" s="113" t="s">
        <v>191</v>
      </c>
      <c r="C9" s="190"/>
      <c r="D9" s="190">
        <v>1.0</v>
      </c>
      <c r="E9" s="190">
        <v>0.0</v>
      </c>
      <c r="F9" s="190">
        <v>1.0</v>
      </c>
      <c r="G9" s="190">
        <v>0.0</v>
      </c>
      <c r="H9" s="190">
        <v>1.0</v>
      </c>
      <c r="I9" s="190">
        <v>1.0</v>
      </c>
      <c r="J9" s="190">
        <v>1.0</v>
      </c>
      <c r="K9" s="190">
        <v>1.0</v>
      </c>
      <c r="L9" s="190">
        <v>1.0</v>
      </c>
      <c r="M9" s="190">
        <v>0.0</v>
      </c>
      <c r="N9" s="190">
        <v>1.0</v>
      </c>
      <c r="O9" s="190">
        <v>0.0</v>
      </c>
      <c r="P9" s="190">
        <v>0.0</v>
      </c>
      <c r="Q9" s="190">
        <v>1.0</v>
      </c>
      <c r="R9" s="190">
        <v>1.0</v>
      </c>
      <c r="S9" s="190">
        <v>1.0</v>
      </c>
      <c r="T9" s="190">
        <v>1.0</v>
      </c>
      <c r="U9" s="190">
        <v>0.0</v>
      </c>
      <c r="V9" s="190">
        <v>0.0</v>
      </c>
      <c r="W9" s="190">
        <v>1.0</v>
      </c>
      <c r="X9" s="190">
        <v>0.0</v>
      </c>
      <c r="Y9" s="190">
        <v>0.0</v>
      </c>
      <c r="Z9" s="190">
        <v>0.0</v>
      </c>
      <c r="AA9" s="190">
        <v>0.0</v>
      </c>
      <c r="AB9" s="190">
        <v>0.0</v>
      </c>
      <c r="AC9" s="190">
        <v>0.0</v>
      </c>
      <c r="AD9" s="190">
        <v>0.0</v>
      </c>
      <c r="AE9" s="190">
        <v>0.0</v>
      </c>
      <c r="AF9" s="190">
        <v>1.0</v>
      </c>
      <c r="AG9" s="190">
        <v>0.0</v>
      </c>
      <c r="AH9" s="190">
        <v>1.0</v>
      </c>
      <c r="AI9" s="190">
        <v>0.0</v>
      </c>
      <c r="AJ9" s="191"/>
      <c r="AK9" s="191"/>
      <c r="AL9" s="192">
        <v>560.0</v>
      </c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</row>
    <row r="10">
      <c r="B10" s="113" t="s">
        <v>192</v>
      </c>
      <c r="C10" s="190"/>
      <c r="D10" s="190">
        <v>0.0</v>
      </c>
      <c r="E10" s="190">
        <v>0.0</v>
      </c>
      <c r="F10" s="190">
        <v>0.0</v>
      </c>
      <c r="G10" s="190">
        <v>0.0</v>
      </c>
      <c r="H10" s="190">
        <v>0.0</v>
      </c>
      <c r="I10" s="190">
        <v>1.0</v>
      </c>
      <c r="J10" s="190">
        <v>0.0</v>
      </c>
      <c r="K10" s="190">
        <v>0.0</v>
      </c>
      <c r="L10" s="190">
        <v>0.0</v>
      </c>
      <c r="M10" s="190">
        <v>0.0</v>
      </c>
      <c r="N10" s="190">
        <v>0.0</v>
      </c>
      <c r="O10" s="190">
        <v>0.0</v>
      </c>
      <c r="P10" s="190">
        <v>0.0</v>
      </c>
      <c r="Q10" s="190">
        <v>0.0</v>
      </c>
      <c r="R10" s="190">
        <v>0.0</v>
      </c>
      <c r="S10" s="190">
        <v>0.0</v>
      </c>
      <c r="T10" s="190">
        <v>0.0</v>
      </c>
      <c r="U10" s="190">
        <v>0.0</v>
      </c>
      <c r="V10" s="190">
        <v>0.0</v>
      </c>
      <c r="W10" s="190">
        <v>0.0</v>
      </c>
      <c r="X10" s="190">
        <v>0.0</v>
      </c>
      <c r="Y10" s="190">
        <v>0.0</v>
      </c>
      <c r="Z10" s="190">
        <v>0.0</v>
      </c>
      <c r="AA10" s="190">
        <v>0.0</v>
      </c>
      <c r="AB10" s="190">
        <v>0.0</v>
      </c>
      <c r="AC10" s="190">
        <v>0.0</v>
      </c>
      <c r="AD10" s="190">
        <v>0.0</v>
      </c>
      <c r="AE10" s="190">
        <v>0.0</v>
      </c>
      <c r="AF10" s="190">
        <v>0.0</v>
      </c>
      <c r="AG10" s="190">
        <v>0.0</v>
      </c>
      <c r="AH10" s="190">
        <v>0.0</v>
      </c>
      <c r="AI10" s="190">
        <v>0.0</v>
      </c>
      <c r="AJ10" s="191"/>
      <c r="AK10" s="191"/>
    </row>
    <row r="11">
      <c r="B11" s="113" t="s">
        <v>193</v>
      </c>
      <c r="C11" s="190"/>
      <c r="D11" s="190">
        <v>0.0</v>
      </c>
      <c r="E11" s="190">
        <v>1.0</v>
      </c>
      <c r="F11" s="190">
        <v>0.0</v>
      </c>
      <c r="G11" s="190">
        <v>1.0</v>
      </c>
      <c r="H11" s="190">
        <v>0.0</v>
      </c>
      <c r="I11" s="190">
        <v>0.0</v>
      </c>
      <c r="J11" s="190">
        <v>0.0</v>
      </c>
      <c r="K11" s="190">
        <v>0.0</v>
      </c>
      <c r="L11" s="190">
        <v>0.0</v>
      </c>
      <c r="M11" s="190">
        <v>0.0</v>
      </c>
      <c r="N11" s="190">
        <v>0.0</v>
      </c>
      <c r="O11" s="190">
        <v>1.0</v>
      </c>
      <c r="P11" s="190">
        <v>0.0</v>
      </c>
      <c r="Q11" s="190">
        <v>0.0</v>
      </c>
      <c r="R11" s="190">
        <v>0.0</v>
      </c>
      <c r="S11" s="190">
        <v>0.0</v>
      </c>
      <c r="T11" s="190">
        <v>0.0</v>
      </c>
      <c r="U11" s="190">
        <v>1.0</v>
      </c>
      <c r="V11" s="190">
        <v>1.0</v>
      </c>
      <c r="W11" s="190">
        <v>0.0</v>
      </c>
      <c r="X11" s="190">
        <v>0.0</v>
      </c>
      <c r="Y11" s="190">
        <v>1.0</v>
      </c>
      <c r="Z11" s="190">
        <v>1.0</v>
      </c>
      <c r="AA11" s="190">
        <v>0.0</v>
      </c>
      <c r="AB11" s="190">
        <v>0.0</v>
      </c>
      <c r="AC11" s="190">
        <v>1.0</v>
      </c>
      <c r="AD11" s="190">
        <v>1.0</v>
      </c>
      <c r="AE11" s="190">
        <v>1.0</v>
      </c>
      <c r="AF11" s="190">
        <v>0.0</v>
      </c>
      <c r="AG11" s="190">
        <v>0.0</v>
      </c>
      <c r="AH11" s="190">
        <v>0.0</v>
      </c>
      <c r="AI11" s="190">
        <v>1.0</v>
      </c>
      <c r="AJ11" s="191"/>
      <c r="AK11" s="191"/>
    </row>
    <row r="12">
      <c r="B12" s="113" t="s">
        <v>194</v>
      </c>
      <c r="C12" s="191"/>
      <c r="D12" s="191">
        <f>D9*30+D10*30+D11*10</f>
        <v>30</v>
      </c>
      <c r="E12" s="191">
        <f t="shared" ref="E12:AI12" si="1">E9*30+E10*30+E11*10+D12</f>
        <v>40</v>
      </c>
      <c r="F12" s="191">
        <f t="shared" si="1"/>
        <v>70</v>
      </c>
      <c r="G12" s="191">
        <f t="shared" si="1"/>
        <v>80</v>
      </c>
      <c r="H12" s="191">
        <f t="shared" si="1"/>
        <v>110</v>
      </c>
      <c r="I12" s="191">
        <f t="shared" si="1"/>
        <v>170</v>
      </c>
      <c r="J12" s="191">
        <f t="shared" si="1"/>
        <v>200</v>
      </c>
      <c r="K12" s="191">
        <f t="shared" si="1"/>
        <v>230</v>
      </c>
      <c r="L12" s="191">
        <f t="shared" si="1"/>
        <v>260</v>
      </c>
      <c r="M12" s="191">
        <f t="shared" si="1"/>
        <v>260</v>
      </c>
      <c r="N12" s="191">
        <f t="shared" si="1"/>
        <v>290</v>
      </c>
      <c r="O12" s="191">
        <f t="shared" si="1"/>
        <v>300</v>
      </c>
      <c r="P12" s="191">
        <f t="shared" si="1"/>
        <v>300</v>
      </c>
      <c r="Q12" s="191">
        <f t="shared" si="1"/>
        <v>330</v>
      </c>
      <c r="R12" s="191">
        <f t="shared" si="1"/>
        <v>360</v>
      </c>
      <c r="S12" s="191">
        <f t="shared" si="1"/>
        <v>390</v>
      </c>
      <c r="T12" s="191">
        <f t="shared" si="1"/>
        <v>420</v>
      </c>
      <c r="U12" s="191">
        <f t="shared" si="1"/>
        <v>430</v>
      </c>
      <c r="V12" s="191">
        <f t="shared" si="1"/>
        <v>440</v>
      </c>
      <c r="W12" s="191">
        <f t="shared" si="1"/>
        <v>470</v>
      </c>
      <c r="X12" s="191">
        <f t="shared" si="1"/>
        <v>470</v>
      </c>
      <c r="Y12" s="191">
        <f t="shared" si="1"/>
        <v>480</v>
      </c>
      <c r="Z12" s="191">
        <f t="shared" si="1"/>
        <v>490</v>
      </c>
      <c r="AA12" s="191">
        <f t="shared" si="1"/>
        <v>490</v>
      </c>
      <c r="AB12" s="191">
        <f t="shared" si="1"/>
        <v>490</v>
      </c>
      <c r="AC12" s="191">
        <f t="shared" si="1"/>
        <v>500</v>
      </c>
      <c r="AD12" s="191">
        <f t="shared" si="1"/>
        <v>510</v>
      </c>
      <c r="AE12" s="191">
        <f t="shared" si="1"/>
        <v>520</v>
      </c>
      <c r="AF12" s="191">
        <f t="shared" si="1"/>
        <v>550</v>
      </c>
      <c r="AG12" s="191">
        <f t="shared" si="1"/>
        <v>550</v>
      </c>
      <c r="AH12" s="191">
        <f t="shared" si="1"/>
        <v>580</v>
      </c>
      <c r="AI12" s="191">
        <f t="shared" si="1"/>
        <v>590</v>
      </c>
      <c r="AJ12" s="191"/>
      <c r="AK12" s="191"/>
      <c r="AL12" s="191"/>
      <c r="AM12" s="191"/>
      <c r="AN12" s="191"/>
    </row>
    <row r="13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</row>
    <row r="14"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</row>
    <row r="15">
      <c r="B15" s="113" t="s">
        <v>190</v>
      </c>
      <c r="C15" s="190"/>
      <c r="D15" s="190">
        <v>1.0</v>
      </c>
      <c r="E15" s="190">
        <v>2.0</v>
      </c>
      <c r="F15" s="190">
        <v>3.0</v>
      </c>
      <c r="G15" s="190">
        <v>4.0</v>
      </c>
      <c r="H15" s="190">
        <v>5.0</v>
      </c>
      <c r="I15" s="190">
        <v>6.0</v>
      </c>
      <c r="J15" s="190">
        <v>7.0</v>
      </c>
      <c r="K15" s="190">
        <v>8.0</v>
      </c>
      <c r="L15" s="190">
        <v>9.0</v>
      </c>
      <c r="M15" s="190">
        <v>10.0</v>
      </c>
      <c r="N15" s="190">
        <v>11.0</v>
      </c>
      <c r="O15" s="190">
        <v>12.0</v>
      </c>
      <c r="P15" s="190">
        <v>13.0</v>
      </c>
      <c r="Q15" s="190">
        <v>14.0</v>
      </c>
      <c r="R15" s="190">
        <v>15.0</v>
      </c>
      <c r="S15" s="190">
        <v>16.0</v>
      </c>
      <c r="T15" s="190">
        <v>17.0</v>
      </c>
      <c r="U15" s="190">
        <v>18.0</v>
      </c>
      <c r="V15" s="190">
        <v>19.0</v>
      </c>
      <c r="W15" s="190">
        <v>20.0</v>
      </c>
      <c r="X15" s="190">
        <v>21.0</v>
      </c>
      <c r="Y15" s="190">
        <v>22.0</v>
      </c>
      <c r="Z15" s="190">
        <v>23.0</v>
      </c>
      <c r="AA15" s="190">
        <v>24.0</v>
      </c>
      <c r="AB15" s="190">
        <v>25.0</v>
      </c>
      <c r="AC15" s="190">
        <v>26.0</v>
      </c>
      <c r="AD15" s="190">
        <v>27.0</v>
      </c>
      <c r="AE15" s="190">
        <v>28.0</v>
      </c>
      <c r="AF15" s="190">
        <v>29.0</v>
      </c>
      <c r="AG15" s="190">
        <v>30.0</v>
      </c>
      <c r="AH15" s="190">
        <v>31.0</v>
      </c>
      <c r="AI15" s="190">
        <v>32.0</v>
      </c>
      <c r="AJ15" s="190">
        <v>33.0</v>
      </c>
      <c r="AK15" s="190">
        <v>34.0</v>
      </c>
      <c r="AL15" s="190"/>
      <c r="AM15" s="190"/>
      <c r="AN15" s="190"/>
    </row>
    <row r="16">
      <c r="B16" s="113" t="s">
        <v>191</v>
      </c>
      <c r="C16" s="190"/>
      <c r="D16" s="190">
        <v>0.0</v>
      </c>
      <c r="E16" s="190">
        <v>0.0</v>
      </c>
      <c r="F16" s="190">
        <v>0.0</v>
      </c>
      <c r="G16" s="190">
        <v>1.0</v>
      </c>
      <c r="H16" s="190">
        <v>1.0</v>
      </c>
      <c r="I16" s="190">
        <v>1.0</v>
      </c>
      <c r="J16" s="190">
        <v>1.0</v>
      </c>
      <c r="K16" s="190">
        <v>0.0</v>
      </c>
      <c r="L16" s="190">
        <v>0.0</v>
      </c>
      <c r="M16" s="190">
        <v>0.0</v>
      </c>
      <c r="N16" s="190">
        <v>0.0</v>
      </c>
      <c r="O16" s="190">
        <v>0.0</v>
      </c>
      <c r="P16" s="190">
        <v>0.0</v>
      </c>
      <c r="Q16" s="190">
        <v>0.0</v>
      </c>
      <c r="R16" s="190">
        <v>1.0</v>
      </c>
      <c r="S16" s="190">
        <v>0.0</v>
      </c>
      <c r="T16" s="190">
        <v>0.0</v>
      </c>
      <c r="U16" s="190">
        <v>0.0</v>
      </c>
      <c r="V16" s="190">
        <v>1.0</v>
      </c>
      <c r="W16" s="190">
        <v>1.0</v>
      </c>
      <c r="X16" s="190">
        <v>0.0</v>
      </c>
      <c r="Y16" s="190">
        <v>1.0</v>
      </c>
      <c r="Z16" s="190">
        <v>0.0</v>
      </c>
      <c r="AA16" s="190">
        <v>1.0</v>
      </c>
      <c r="AB16" s="190">
        <v>1.0</v>
      </c>
      <c r="AC16" s="190">
        <v>0.0</v>
      </c>
      <c r="AD16" s="190">
        <v>0.0</v>
      </c>
      <c r="AE16" s="190">
        <v>0.0</v>
      </c>
      <c r="AF16" s="190">
        <v>1.0</v>
      </c>
      <c r="AG16" s="190">
        <v>1.0</v>
      </c>
      <c r="AH16" s="190">
        <v>0.0</v>
      </c>
      <c r="AI16" s="190">
        <v>1.0</v>
      </c>
      <c r="AJ16" s="191"/>
      <c r="AK16" s="191"/>
      <c r="AL16" s="192">
        <v>580.0</v>
      </c>
    </row>
    <row r="17">
      <c r="B17" s="113" t="s">
        <v>192</v>
      </c>
      <c r="C17" s="190"/>
      <c r="D17" s="190">
        <v>0.0</v>
      </c>
      <c r="E17" s="190">
        <v>0.0</v>
      </c>
      <c r="F17" s="190">
        <v>0.0</v>
      </c>
      <c r="G17" s="190">
        <v>0.0</v>
      </c>
      <c r="H17" s="190">
        <v>0.0</v>
      </c>
      <c r="I17" s="190">
        <v>0.0</v>
      </c>
      <c r="J17" s="190">
        <v>0.0</v>
      </c>
      <c r="K17" s="190">
        <v>0.0</v>
      </c>
      <c r="L17" s="190">
        <v>0.0</v>
      </c>
      <c r="M17" s="190">
        <v>0.0</v>
      </c>
      <c r="N17" s="190">
        <v>0.0</v>
      </c>
      <c r="O17" s="190">
        <v>0.0</v>
      </c>
      <c r="P17" s="190">
        <v>0.0</v>
      </c>
      <c r="Q17" s="190">
        <v>0.0</v>
      </c>
      <c r="R17" s="190">
        <v>1.0</v>
      </c>
      <c r="S17" s="190">
        <v>0.0</v>
      </c>
      <c r="T17" s="190">
        <v>0.0</v>
      </c>
      <c r="U17" s="190">
        <v>0.0</v>
      </c>
      <c r="V17" s="190">
        <v>1.0</v>
      </c>
      <c r="W17" s="190">
        <v>0.0</v>
      </c>
      <c r="X17" s="190">
        <v>0.0</v>
      </c>
      <c r="Y17" s="190">
        <v>0.0</v>
      </c>
      <c r="Z17" s="190">
        <v>0.0</v>
      </c>
      <c r="AA17" s="190">
        <v>0.0</v>
      </c>
      <c r="AB17" s="190">
        <v>0.0</v>
      </c>
      <c r="AC17" s="190">
        <v>0.0</v>
      </c>
      <c r="AD17" s="190">
        <v>0.0</v>
      </c>
      <c r="AE17" s="190">
        <v>0.0</v>
      </c>
      <c r="AF17" s="190">
        <v>0.0</v>
      </c>
      <c r="AG17" s="190">
        <v>1.0</v>
      </c>
      <c r="AH17" s="190">
        <v>0.0</v>
      </c>
      <c r="AI17" s="190">
        <v>0.0</v>
      </c>
      <c r="AJ17" s="191"/>
      <c r="AK17" s="191"/>
    </row>
    <row r="18">
      <c r="B18" s="113" t="s">
        <v>193</v>
      </c>
      <c r="C18" s="190"/>
      <c r="D18" s="190">
        <v>0.0</v>
      </c>
      <c r="E18" s="190">
        <v>1.0</v>
      </c>
      <c r="F18" s="190">
        <v>1.0</v>
      </c>
      <c r="G18" s="190">
        <v>0.0</v>
      </c>
      <c r="H18" s="190">
        <v>0.0</v>
      </c>
      <c r="I18" s="190">
        <v>0.0</v>
      </c>
      <c r="J18" s="190">
        <v>0.0</v>
      </c>
      <c r="K18" s="190">
        <v>1.0</v>
      </c>
      <c r="L18" s="190">
        <v>0.0</v>
      </c>
      <c r="M18" s="190">
        <v>0.0</v>
      </c>
      <c r="N18" s="190">
        <v>1.0</v>
      </c>
      <c r="O18" s="190">
        <v>1.0</v>
      </c>
      <c r="P18" s="190">
        <v>1.0</v>
      </c>
      <c r="Q18" s="190">
        <v>1.0</v>
      </c>
      <c r="R18" s="190">
        <v>0.0</v>
      </c>
      <c r="S18" s="190">
        <v>1.0</v>
      </c>
      <c r="T18" s="190">
        <v>1.0</v>
      </c>
      <c r="U18" s="190">
        <v>0.0</v>
      </c>
      <c r="V18" s="190">
        <v>0.0</v>
      </c>
      <c r="W18" s="190">
        <v>0.0</v>
      </c>
      <c r="X18" s="190">
        <v>1.0</v>
      </c>
      <c r="Y18" s="190">
        <v>0.0</v>
      </c>
      <c r="Z18" s="190">
        <v>0.0</v>
      </c>
      <c r="AA18" s="190">
        <v>0.0</v>
      </c>
      <c r="AB18" s="190">
        <v>0.0</v>
      </c>
      <c r="AC18" s="190">
        <v>1.0</v>
      </c>
      <c r="AD18" s="190">
        <v>0.0</v>
      </c>
      <c r="AE18" s="190">
        <v>0.0</v>
      </c>
      <c r="AF18" s="190">
        <v>0.0</v>
      </c>
      <c r="AG18" s="190">
        <v>0.0</v>
      </c>
      <c r="AH18" s="190">
        <v>0.0</v>
      </c>
      <c r="AI18" s="190">
        <v>0.0</v>
      </c>
      <c r="AJ18" s="191"/>
      <c r="AK18" s="191"/>
    </row>
    <row r="19">
      <c r="B19" s="113" t="s">
        <v>194</v>
      </c>
      <c r="C19" s="191"/>
      <c r="D19" s="191">
        <f>D16*30+D17*30+D18*10</f>
        <v>0</v>
      </c>
      <c r="E19" s="191">
        <f t="shared" ref="E19:AI19" si="2">E16*30+E17*30+E18*10+D19</f>
        <v>10</v>
      </c>
      <c r="F19" s="191">
        <f t="shared" si="2"/>
        <v>20</v>
      </c>
      <c r="G19" s="191">
        <f t="shared" si="2"/>
        <v>50</v>
      </c>
      <c r="H19" s="191">
        <f t="shared" si="2"/>
        <v>80</v>
      </c>
      <c r="I19" s="191">
        <f t="shared" si="2"/>
        <v>110</v>
      </c>
      <c r="J19" s="191">
        <f t="shared" si="2"/>
        <v>140</v>
      </c>
      <c r="K19" s="191">
        <f t="shared" si="2"/>
        <v>150</v>
      </c>
      <c r="L19" s="191">
        <f t="shared" si="2"/>
        <v>150</v>
      </c>
      <c r="M19" s="191">
        <f t="shared" si="2"/>
        <v>150</v>
      </c>
      <c r="N19" s="191">
        <f t="shared" si="2"/>
        <v>160</v>
      </c>
      <c r="O19" s="191">
        <f t="shared" si="2"/>
        <v>170</v>
      </c>
      <c r="P19" s="191">
        <f t="shared" si="2"/>
        <v>180</v>
      </c>
      <c r="Q19" s="191">
        <f t="shared" si="2"/>
        <v>190</v>
      </c>
      <c r="R19" s="191">
        <f t="shared" si="2"/>
        <v>250</v>
      </c>
      <c r="S19" s="191">
        <f t="shared" si="2"/>
        <v>260</v>
      </c>
      <c r="T19" s="191">
        <f t="shared" si="2"/>
        <v>270</v>
      </c>
      <c r="U19" s="191">
        <f t="shared" si="2"/>
        <v>270</v>
      </c>
      <c r="V19" s="191">
        <f t="shared" si="2"/>
        <v>330</v>
      </c>
      <c r="W19" s="191">
        <f t="shared" si="2"/>
        <v>360</v>
      </c>
      <c r="X19" s="191">
        <f t="shared" si="2"/>
        <v>370</v>
      </c>
      <c r="Y19" s="191">
        <f t="shared" si="2"/>
        <v>400</v>
      </c>
      <c r="Z19" s="191">
        <f t="shared" si="2"/>
        <v>400</v>
      </c>
      <c r="AA19" s="191">
        <f t="shared" si="2"/>
        <v>430</v>
      </c>
      <c r="AB19" s="191">
        <f t="shared" si="2"/>
        <v>460</v>
      </c>
      <c r="AC19" s="191">
        <f t="shared" si="2"/>
        <v>470</v>
      </c>
      <c r="AD19" s="191">
        <f t="shared" si="2"/>
        <v>470</v>
      </c>
      <c r="AE19" s="191">
        <f t="shared" si="2"/>
        <v>470</v>
      </c>
      <c r="AF19" s="191">
        <f t="shared" si="2"/>
        <v>500</v>
      </c>
      <c r="AG19" s="191">
        <f t="shared" si="2"/>
        <v>560</v>
      </c>
      <c r="AH19" s="191">
        <f t="shared" si="2"/>
        <v>560</v>
      </c>
      <c r="AI19" s="191">
        <f t="shared" si="2"/>
        <v>590</v>
      </c>
      <c r="AJ19" s="191"/>
      <c r="AK19" s="191"/>
      <c r="AL19" s="191"/>
      <c r="AM19" s="191"/>
      <c r="AN19" s="191"/>
    </row>
    <row r="20"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</row>
    <row r="21"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</row>
    <row r="22">
      <c r="B22" s="113" t="s">
        <v>190</v>
      </c>
      <c r="C22" s="190"/>
      <c r="D22" s="190">
        <v>1.0</v>
      </c>
      <c r="E22" s="190">
        <v>2.0</v>
      </c>
      <c r="F22" s="190">
        <v>3.0</v>
      </c>
      <c r="G22" s="190">
        <v>4.0</v>
      </c>
      <c r="H22" s="190">
        <v>5.0</v>
      </c>
      <c r="I22" s="190">
        <v>6.0</v>
      </c>
      <c r="J22" s="190">
        <v>7.0</v>
      </c>
      <c r="K22" s="190">
        <v>8.0</v>
      </c>
      <c r="L22" s="190">
        <v>9.0</v>
      </c>
      <c r="M22" s="190">
        <v>10.0</v>
      </c>
      <c r="N22" s="190">
        <v>11.0</v>
      </c>
      <c r="O22" s="190">
        <v>12.0</v>
      </c>
      <c r="P22" s="190">
        <v>13.0</v>
      </c>
      <c r="Q22" s="190">
        <v>14.0</v>
      </c>
      <c r="R22" s="190">
        <v>15.0</v>
      </c>
      <c r="S22" s="190">
        <v>16.0</v>
      </c>
      <c r="T22" s="190">
        <v>17.0</v>
      </c>
      <c r="U22" s="190">
        <v>18.0</v>
      </c>
      <c r="V22" s="190">
        <v>19.0</v>
      </c>
      <c r="W22" s="190">
        <v>20.0</v>
      </c>
      <c r="X22" s="190">
        <v>21.0</v>
      </c>
      <c r="Y22" s="190">
        <v>22.0</v>
      </c>
      <c r="Z22" s="190">
        <v>23.0</v>
      </c>
      <c r="AA22" s="190">
        <v>24.0</v>
      </c>
      <c r="AB22" s="190">
        <v>25.0</v>
      </c>
      <c r="AC22" s="190">
        <v>26.0</v>
      </c>
      <c r="AD22" s="190">
        <v>27.0</v>
      </c>
      <c r="AE22" s="190">
        <v>28.0</v>
      </c>
      <c r="AF22" s="190">
        <v>29.0</v>
      </c>
      <c r="AG22" s="190">
        <v>30.0</v>
      </c>
      <c r="AH22" s="190">
        <v>31.0</v>
      </c>
      <c r="AI22" s="190">
        <v>32.0</v>
      </c>
      <c r="AJ22" s="190">
        <v>33.0</v>
      </c>
      <c r="AK22" s="190">
        <v>34.0</v>
      </c>
      <c r="AL22" s="190"/>
      <c r="AM22" s="190"/>
      <c r="AN22" s="190"/>
    </row>
    <row r="23">
      <c r="B23" s="113" t="s">
        <v>191</v>
      </c>
      <c r="C23" s="190">
        <f t="shared" ref="C23:C26" si="3">SUM(D23:AI23)</f>
        <v>16</v>
      </c>
      <c r="D23" s="190">
        <v>0.0</v>
      </c>
      <c r="E23" s="190">
        <v>1.0</v>
      </c>
      <c r="F23" s="190">
        <v>1.0</v>
      </c>
      <c r="G23" s="190">
        <v>1.0</v>
      </c>
      <c r="H23" s="190">
        <v>0.0</v>
      </c>
      <c r="I23" s="190">
        <v>0.0</v>
      </c>
      <c r="J23" s="190">
        <v>1.0</v>
      </c>
      <c r="K23" s="190">
        <v>1.0</v>
      </c>
      <c r="L23" s="190">
        <v>0.0</v>
      </c>
      <c r="M23" s="190">
        <v>1.0</v>
      </c>
      <c r="N23" s="190">
        <v>0.0</v>
      </c>
      <c r="O23" s="190">
        <v>0.0</v>
      </c>
      <c r="P23" s="190">
        <v>0.0</v>
      </c>
      <c r="Q23" s="190">
        <v>1.0</v>
      </c>
      <c r="R23" s="190">
        <v>0.0</v>
      </c>
      <c r="S23" s="190">
        <v>1.0</v>
      </c>
      <c r="T23" s="190">
        <v>1.0</v>
      </c>
      <c r="U23" s="190">
        <v>0.0</v>
      </c>
      <c r="V23" s="190">
        <v>0.0</v>
      </c>
      <c r="W23" s="190">
        <v>0.0</v>
      </c>
      <c r="X23" s="190">
        <v>0.0</v>
      </c>
      <c r="Y23" s="190">
        <v>1.0</v>
      </c>
      <c r="Z23" s="190">
        <v>0.0</v>
      </c>
      <c r="AA23" s="190">
        <v>1.0</v>
      </c>
      <c r="AB23" s="190">
        <v>0.0</v>
      </c>
      <c r="AC23" s="190">
        <v>1.0</v>
      </c>
      <c r="AD23" s="190">
        <v>1.0</v>
      </c>
      <c r="AE23" s="190">
        <v>0.0</v>
      </c>
      <c r="AF23" s="190">
        <v>1.0</v>
      </c>
      <c r="AG23" s="190">
        <v>1.0</v>
      </c>
      <c r="AH23" s="190">
        <v>0.0</v>
      </c>
      <c r="AI23" s="190">
        <v>1.0</v>
      </c>
      <c r="AJ23" s="191"/>
      <c r="AK23" s="191"/>
      <c r="AL23" s="192">
        <v>700.0</v>
      </c>
    </row>
    <row r="24">
      <c r="B24" s="113" t="s">
        <v>192</v>
      </c>
      <c r="C24" s="190">
        <f t="shared" si="3"/>
        <v>5</v>
      </c>
      <c r="D24" s="190">
        <v>0.0</v>
      </c>
      <c r="E24" s="190">
        <v>1.0</v>
      </c>
      <c r="F24" s="190">
        <v>0.0</v>
      </c>
      <c r="G24" s="190">
        <v>0.0</v>
      </c>
      <c r="H24" s="190">
        <v>0.0</v>
      </c>
      <c r="I24" s="190">
        <v>0.0</v>
      </c>
      <c r="J24" s="190">
        <v>0.0</v>
      </c>
      <c r="K24" s="190">
        <v>1.0</v>
      </c>
      <c r="L24" s="190">
        <v>0.0</v>
      </c>
      <c r="M24" s="190">
        <v>1.0</v>
      </c>
      <c r="N24" s="190">
        <v>0.0</v>
      </c>
      <c r="O24" s="190">
        <v>0.0</v>
      </c>
      <c r="P24" s="190">
        <v>0.0</v>
      </c>
      <c r="Q24" s="190">
        <v>0.0</v>
      </c>
      <c r="R24" s="190">
        <v>0.0</v>
      </c>
      <c r="S24" s="190">
        <v>0.0</v>
      </c>
      <c r="T24" s="190">
        <v>0.0</v>
      </c>
      <c r="U24" s="190">
        <v>0.0</v>
      </c>
      <c r="V24" s="190">
        <v>0.0</v>
      </c>
      <c r="W24" s="190">
        <v>0.0</v>
      </c>
      <c r="X24" s="190">
        <v>0.0</v>
      </c>
      <c r="Y24" s="190">
        <v>1.0</v>
      </c>
      <c r="Z24" s="190">
        <v>0.0</v>
      </c>
      <c r="AA24" s="190">
        <v>0.0</v>
      </c>
      <c r="AB24" s="190">
        <v>0.0</v>
      </c>
      <c r="AC24" s="190">
        <v>0.0</v>
      </c>
      <c r="AD24" s="190">
        <v>0.0</v>
      </c>
      <c r="AE24" s="190">
        <v>0.0</v>
      </c>
      <c r="AF24" s="190">
        <v>1.0</v>
      </c>
      <c r="AG24" s="190">
        <v>0.0</v>
      </c>
      <c r="AH24" s="190">
        <v>0.0</v>
      </c>
      <c r="AI24" s="190">
        <v>0.0</v>
      </c>
      <c r="AJ24" s="191"/>
      <c r="AK24" s="191"/>
    </row>
    <row r="25">
      <c r="B25" s="113" t="s">
        <v>193</v>
      </c>
      <c r="C25" s="190">
        <f t="shared" si="3"/>
        <v>7</v>
      </c>
      <c r="D25" s="190">
        <v>0.0</v>
      </c>
      <c r="E25" s="190">
        <v>0.0</v>
      </c>
      <c r="F25" s="190">
        <v>0.0</v>
      </c>
      <c r="G25" s="190">
        <v>0.0</v>
      </c>
      <c r="H25" s="190">
        <v>1.0</v>
      </c>
      <c r="I25" s="190">
        <v>1.0</v>
      </c>
      <c r="J25" s="190">
        <v>0.0</v>
      </c>
      <c r="K25" s="190">
        <v>0.0</v>
      </c>
      <c r="L25" s="190">
        <v>0.0</v>
      </c>
      <c r="M25" s="190">
        <v>0.0</v>
      </c>
      <c r="N25" s="190">
        <v>1.0</v>
      </c>
      <c r="O25" s="190">
        <v>0.0</v>
      </c>
      <c r="P25" s="190">
        <v>1.0</v>
      </c>
      <c r="Q25" s="190">
        <v>0.0</v>
      </c>
      <c r="R25" s="190">
        <v>0.0</v>
      </c>
      <c r="S25" s="190">
        <v>0.0</v>
      </c>
      <c r="T25" s="190">
        <v>0.0</v>
      </c>
      <c r="U25" s="190">
        <v>0.0</v>
      </c>
      <c r="V25" s="190">
        <v>1.0</v>
      </c>
      <c r="W25" s="190">
        <v>0.0</v>
      </c>
      <c r="X25" s="190">
        <v>1.0</v>
      </c>
      <c r="Y25" s="190">
        <v>0.0</v>
      </c>
      <c r="Z25" s="190">
        <v>0.0</v>
      </c>
      <c r="AA25" s="190">
        <v>0.0</v>
      </c>
      <c r="AB25" s="190">
        <v>0.0</v>
      </c>
      <c r="AC25" s="190">
        <v>0.0</v>
      </c>
      <c r="AD25" s="190">
        <v>0.0</v>
      </c>
      <c r="AE25" s="190">
        <v>0.0</v>
      </c>
      <c r="AF25" s="190">
        <v>0.0</v>
      </c>
      <c r="AG25" s="190">
        <v>0.0</v>
      </c>
      <c r="AH25" s="190">
        <v>1.0</v>
      </c>
      <c r="AI25" s="190">
        <v>0.0</v>
      </c>
      <c r="AJ25" s="191"/>
      <c r="AK25" s="191"/>
    </row>
    <row r="26">
      <c r="B26" s="113" t="s">
        <v>194</v>
      </c>
      <c r="C26" s="190">
        <f t="shared" si="3"/>
        <v>700</v>
      </c>
      <c r="D26" s="191">
        <f t="shared" ref="D26:AI26" si="4">D23*30+D24*30+D25*10</f>
        <v>0</v>
      </c>
      <c r="E26" s="191">
        <f t="shared" si="4"/>
        <v>60</v>
      </c>
      <c r="F26" s="191">
        <f t="shared" si="4"/>
        <v>30</v>
      </c>
      <c r="G26" s="191">
        <f t="shared" si="4"/>
        <v>30</v>
      </c>
      <c r="H26" s="191">
        <f t="shared" si="4"/>
        <v>10</v>
      </c>
      <c r="I26" s="191">
        <f t="shared" si="4"/>
        <v>10</v>
      </c>
      <c r="J26" s="191">
        <f t="shared" si="4"/>
        <v>30</v>
      </c>
      <c r="K26" s="191">
        <f t="shared" si="4"/>
        <v>60</v>
      </c>
      <c r="L26" s="191">
        <f t="shared" si="4"/>
        <v>0</v>
      </c>
      <c r="M26" s="191">
        <f t="shared" si="4"/>
        <v>60</v>
      </c>
      <c r="N26" s="191">
        <f t="shared" si="4"/>
        <v>10</v>
      </c>
      <c r="O26" s="191">
        <f t="shared" si="4"/>
        <v>0</v>
      </c>
      <c r="P26" s="191">
        <f t="shared" si="4"/>
        <v>10</v>
      </c>
      <c r="Q26" s="191">
        <f t="shared" si="4"/>
        <v>30</v>
      </c>
      <c r="R26" s="191">
        <f t="shared" si="4"/>
        <v>0</v>
      </c>
      <c r="S26" s="191">
        <f t="shared" si="4"/>
        <v>30</v>
      </c>
      <c r="T26" s="191">
        <f t="shared" si="4"/>
        <v>30</v>
      </c>
      <c r="U26" s="191">
        <f t="shared" si="4"/>
        <v>0</v>
      </c>
      <c r="V26" s="191">
        <f t="shared" si="4"/>
        <v>10</v>
      </c>
      <c r="W26" s="191">
        <f t="shared" si="4"/>
        <v>0</v>
      </c>
      <c r="X26" s="191">
        <f t="shared" si="4"/>
        <v>10</v>
      </c>
      <c r="Y26" s="191">
        <f t="shared" si="4"/>
        <v>60</v>
      </c>
      <c r="Z26" s="191">
        <f t="shared" si="4"/>
        <v>0</v>
      </c>
      <c r="AA26" s="191">
        <f t="shared" si="4"/>
        <v>30</v>
      </c>
      <c r="AB26" s="191">
        <f t="shared" si="4"/>
        <v>0</v>
      </c>
      <c r="AC26" s="191">
        <f t="shared" si="4"/>
        <v>30</v>
      </c>
      <c r="AD26" s="191">
        <f t="shared" si="4"/>
        <v>30</v>
      </c>
      <c r="AE26" s="191">
        <f t="shared" si="4"/>
        <v>0</v>
      </c>
      <c r="AF26" s="191">
        <f t="shared" si="4"/>
        <v>60</v>
      </c>
      <c r="AG26" s="191">
        <f t="shared" si="4"/>
        <v>30</v>
      </c>
      <c r="AH26" s="191">
        <f t="shared" si="4"/>
        <v>10</v>
      </c>
      <c r="AI26" s="191">
        <f t="shared" si="4"/>
        <v>30</v>
      </c>
      <c r="AJ26" s="191"/>
      <c r="AK26" s="191"/>
      <c r="AL26" s="191"/>
      <c r="AM26" s="191"/>
      <c r="AN26" s="191"/>
    </row>
    <row r="27"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</row>
    <row r="28"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</row>
    <row r="29">
      <c r="B29" s="113" t="s">
        <v>190</v>
      </c>
      <c r="C29" s="190"/>
      <c r="D29" s="190">
        <v>1.0</v>
      </c>
      <c r="E29" s="190">
        <v>2.0</v>
      </c>
      <c r="F29" s="190">
        <v>3.0</v>
      </c>
      <c r="G29" s="190">
        <v>4.0</v>
      </c>
      <c r="H29" s="190">
        <v>5.0</v>
      </c>
      <c r="I29" s="190">
        <v>6.0</v>
      </c>
      <c r="J29" s="190">
        <v>7.0</v>
      </c>
      <c r="K29" s="190">
        <v>8.0</v>
      </c>
      <c r="L29" s="190">
        <v>9.0</v>
      </c>
      <c r="M29" s="190">
        <v>10.0</v>
      </c>
      <c r="N29" s="190">
        <v>11.0</v>
      </c>
      <c r="O29" s="190">
        <v>12.0</v>
      </c>
      <c r="P29" s="190">
        <v>13.0</v>
      </c>
      <c r="Q29" s="190">
        <v>14.0</v>
      </c>
      <c r="R29" s="190">
        <v>15.0</v>
      </c>
      <c r="S29" s="190">
        <v>16.0</v>
      </c>
      <c r="T29" s="190">
        <v>17.0</v>
      </c>
      <c r="U29" s="190">
        <v>18.0</v>
      </c>
      <c r="V29" s="190">
        <v>19.0</v>
      </c>
      <c r="W29" s="190">
        <v>20.0</v>
      </c>
      <c r="X29" s="190">
        <v>21.0</v>
      </c>
      <c r="Y29" s="190">
        <v>22.0</v>
      </c>
      <c r="Z29" s="190">
        <v>23.0</v>
      </c>
      <c r="AA29" s="190">
        <v>24.0</v>
      </c>
      <c r="AB29" s="190">
        <v>25.0</v>
      </c>
      <c r="AC29" s="190">
        <v>26.0</v>
      </c>
      <c r="AD29" s="190">
        <v>27.0</v>
      </c>
      <c r="AE29" s="190">
        <v>28.0</v>
      </c>
      <c r="AF29" s="190">
        <v>29.0</v>
      </c>
      <c r="AG29" s="190">
        <v>30.0</v>
      </c>
      <c r="AH29" s="190">
        <v>31.0</v>
      </c>
      <c r="AI29" s="190">
        <v>32.0</v>
      </c>
      <c r="AJ29" s="190">
        <v>33.0</v>
      </c>
      <c r="AK29" s="190">
        <v>34.0</v>
      </c>
      <c r="AL29" s="190"/>
      <c r="AM29" s="190"/>
      <c r="AN29" s="190"/>
    </row>
    <row r="30">
      <c r="B30" s="113" t="s">
        <v>191</v>
      </c>
      <c r="C30" s="190"/>
      <c r="D30" s="190">
        <v>1.0</v>
      </c>
      <c r="E30" s="190">
        <v>0.0</v>
      </c>
      <c r="F30" s="190">
        <v>0.0</v>
      </c>
      <c r="G30" s="190">
        <v>1.0</v>
      </c>
      <c r="H30" s="190">
        <v>0.0</v>
      </c>
      <c r="I30" s="190">
        <v>1.0</v>
      </c>
      <c r="J30" s="190">
        <v>0.0</v>
      </c>
      <c r="K30" s="190">
        <v>0.0</v>
      </c>
      <c r="L30" s="190">
        <v>1.0</v>
      </c>
      <c r="M30" s="190">
        <v>1.0</v>
      </c>
      <c r="N30" s="190">
        <v>0.0</v>
      </c>
      <c r="O30" s="190">
        <v>0.0</v>
      </c>
      <c r="P30" s="190">
        <v>1.0</v>
      </c>
      <c r="Q30" s="190">
        <v>1.0</v>
      </c>
      <c r="R30" s="190">
        <v>1.0</v>
      </c>
      <c r="S30" s="190">
        <v>0.0</v>
      </c>
      <c r="T30" s="190">
        <v>1.0</v>
      </c>
      <c r="U30" s="190">
        <v>0.0</v>
      </c>
      <c r="V30" s="190">
        <v>1.0</v>
      </c>
      <c r="W30" s="190">
        <v>0.0</v>
      </c>
      <c r="X30" s="190">
        <v>1.0</v>
      </c>
      <c r="Y30" s="190">
        <v>1.0</v>
      </c>
      <c r="Z30" s="190">
        <v>1.0</v>
      </c>
      <c r="AA30" s="190">
        <v>1.0</v>
      </c>
      <c r="AB30" s="190">
        <v>0.0</v>
      </c>
      <c r="AC30" s="190">
        <v>1.0</v>
      </c>
      <c r="AD30" s="190">
        <v>0.0</v>
      </c>
      <c r="AE30" s="190">
        <v>1.0</v>
      </c>
      <c r="AF30" s="190">
        <v>1.0</v>
      </c>
      <c r="AG30" s="190">
        <v>0.0</v>
      </c>
      <c r="AH30" s="190">
        <v>1.0</v>
      </c>
      <c r="AI30" s="190">
        <v>0.0</v>
      </c>
      <c r="AJ30" s="191"/>
      <c r="AK30" s="191"/>
      <c r="AL30" s="192">
        <v>620.0</v>
      </c>
    </row>
    <row r="31">
      <c r="B31" s="113" t="s">
        <v>192</v>
      </c>
      <c r="C31" s="190"/>
      <c r="D31" s="190">
        <v>0.0</v>
      </c>
      <c r="E31" s="190">
        <v>0.0</v>
      </c>
      <c r="F31" s="190">
        <v>0.0</v>
      </c>
      <c r="G31" s="190">
        <v>0.0</v>
      </c>
      <c r="H31" s="190">
        <v>0.0</v>
      </c>
      <c r="I31" s="190">
        <v>0.0</v>
      </c>
      <c r="J31" s="190">
        <v>0.0</v>
      </c>
      <c r="K31" s="190">
        <v>0.0</v>
      </c>
      <c r="L31" s="190">
        <v>0.0</v>
      </c>
      <c r="M31" s="190">
        <v>0.0</v>
      </c>
      <c r="N31" s="190">
        <v>0.0</v>
      </c>
      <c r="O31" s="190">
        <v>0.0</v>
      </c>
      <c r="P31" s="190">
        <v>0.0</v>
      </c>
      <c r="Q31" s="190">
        <v>0.0</v>
      </c>
      <c r="R31" s="190">
        <v>0.0</v>
      </c>
      <c r="S31" s="190">
        <v>0.0</v>
      </c>
      <c r="T31" s="190">
        <v>0.0</v>
      </c>
      <c r="U31" s="190">
        <v>0.0</v>
      </c>
      <c r="V31" s="190">
        <v>0.0</v>
      </c>
      <c r="W31" s="190">
        <v>0.0</v>
      </c>
      <c r="X31" s="190">
        <v>0.0</v>
      </c>
      <c r="Y31" s="190">
        <v>0.0</v>
      </c>
      <c r="Z31" s="190">
        <v>0.0</v>
      </c>
      <c r="AA31" s="190">
        <v>0.0</v>
      </c>
      <c r="AB31" s="190">
        <v>0.0</v>
      </c>
      <c r="AC31" s="190">
        <v>0.0</v>
      </c>
      <c r="AD31" s="190">
        <v>0.0</v>
      </c>
      <c r="AE31" s="190">
        <v>0.0</v>
      </c>
      <c r="AF31" s="190">
        <v>0.0</v>
      </c>
      <c r="AG31" s="190">
        <v>0.0</v>
      </c>
      <c r="AH31" s="190">
        <v>0.0</v>
      </c>
      <c r="AI31" s="190">
        <v>0.0</v>
      </c>
      <c r="AJ31" s="191"/>
      <c r="AK31" s="191"/>
    </row>
    <row r="32">
      <c r="B32" s="113" t="s">
        <v>193</v>
      </c>
      <c r="C32" s="190"/>
      <c r="D32" s="190">
        <v>0.0</v>
      </c>
      <c r="E32" s="190">
        <v>1.0</v>
      </c>
      <c r="F32" s="190">
        <v>0.0</v>
      </c>
      <c r="G32" s="190">
        <v>0.0</v>
      </c>
      <c r="H32" s="190">
        <v>1.0</v>
      </c>
      <c r="I32" s="190">
        <v>0.0</v>
      </c>
      <c r="J32" s="190">
        <v>0.0</v>
      </c>
      <c r="K32" s="190">
        <v>1.0</v>
      </c>
      <c r="L32" s="190">
        <v>0.0</v>
      </c>
      <c r="M32" s="190">
        <v>0.0</v>
      </c>
      <c r="N32" s="190">
        <v>1.0</v>
      </c>
      <c r="O32" s="190">
        <v>1.0</v>
      </c>
      <c r="P32" s="190">
        <v>0.0</v>
      </c>
      <c r="Q32" s="190">
        <v>0.0</v>
      </c>
      <c r="R32" s="190">
        <v>0.0</v>
      </c>
      <c r="S32" s="190">
        <v>0.0</v>
      </c>
      <c r="T32" s="190">
        <v>0.0</v>
      </c>
      <c r="U32" s="190">
        <v>1.0</v>
      </c>
      <c r="V32" s="190">
        <v>0.0</v>
      </c>
      <c r="W32" s="190">
        <v>0.0</v>
      </c>
      <c r="X32" s="190">
        <v>0.0</v>
      </c>
      <c r="Y32" s="190">
        <v>0.0</v>
      </c>
      <c r="Z32" s="190">
        <v>0.0</v>
      </c>
      <c r="AA32" s="190">
        <v>0.0</v>
      </c>
      <c r="AB32" s="190">
        <v>1.0</v>
      </c>
      <c r="AC32" s="190">
        <v>0.0</v>
      </c>
      <c r="AD32" s="190">
        <v>0.0</v>
      </c>
      <c r="AE32" s="190">
        <v>0.0</v>
      </c>
      <c r="AF32" s="190">
        <v>0.0</v>
      </c>
      <c r="AG32" s="190">
        <v>0.0</v>
      </c>
      <c r="AH32" s="190">
        <v>0.0</v>
      </c>
      <c r="AI32" s="190">
        <v>1.0</v>
      </c>
      <c r="AJ32" s="191"/>
      <c r="AK32" s="191"/>
    </row>
    <row r="33">
      <c r="B33" s="113" t="s">
        <v>194</v>
      </c>
      <c r="C33" s="191"/>
      <c r="D33" s="191">
        <f>D30*30+D31*30+D32*10</f>
        <v>30</v>
      </c>
      <c r="E33" s="191">
        <f t="shared" ref="E33:AI33" si="5">E30*30+E31*30+E32*10+D33</f>
        <v>40</v>
      </c>
      <c r="F33" s="191">
        <f t="shared" si="5"/>
        <v>40</v>
      </c>
      <c r="G33" s="191">
        <f t="shared" si="5"/>
        <v>70</v>
      </c>
      <c r="H33" s="191">
        <f t="shared" si="5"/>
        <v>80</v>
      </c>
      <c r="I33" s="191">
        <f t="shared" si="5"/>
        <v>110</v>
      </c>
      <c r="J33" s="191">
        <f t="shared" si="5"/>
        <v>110</v>
      </c>
      <c r="K33" s="191">
        <f t="shared" si="5"/>
        <v>120</v>
      </c>
      <c r="L33" s="191">
        <f t="shared" si="5"/>
        <v>150</v>
      </c>
      <c r="M33" s="191">
        <f t="shared" si="5"/>
        <v>180</v>
      </c>
      <c r="N33" s="191">
        <f t="shared" si="5"/>
        <v>190</v>
      </c>
      <c r="O33" s="191">
        <f t="shared" si="5"/>
        <v>200</v>
      </c>
      <c r="P33" s="191">
        <f t="shared" si="5"/>
        <v>230</v>
      </c>
      <c r="Q33" s="191">
        <f t="shared" si="5"/>
        <v>260</v>
      </c>
      <c r="R33" s="191">
        <f t="shared" si="5"/>
        <v>290</v>
      </c>
      <c r="S33" s="191">
        <f t="shared" si="5"/>
        <v>290</v>
      </c>
      <c r="T33" s="191">
        <f t="shared" si="5"/>
        <v>320</v>
      </c>
      <c r="U33" s="191">
        <f t="shared" si="5"/>
        <v>330</v>
      </c>
      <c r="V33" s="191">
        <f t="shared" si="5"/>
        <v>360</v>
      </c>
      <c r="W33" s="191">
        <f t="shared" si="5"/>
        <v>360</v>
      </c>
      <c r="X33" s="191">
        <f t="shared" si="5"/>
        <v>390</v>
      </c>
      <c r="Y33" s="191">
        <f t="shared" si="5"/>
        <v>420</v>
      </c>
      <c r="Z33" s="191">
        <f t="shared" si="5"/>
        <v>450</v>
      </c>
      <c r="AA33" s="191">
        <f t="shared" si="5"/>
        <v>480</v>
      </c>
      <c r="AB33" s="191">
        <f t="shared" si="5"/>
        <v>490</v>
      </c>
      <c r="AC33" s="191">
        <f t="shared" si="5"/>
        <v>520</v>
      </c>
      <c r="AD33" s="191">
        <f t="shared" si="5"/>
        <v>520</v>
      </c>
      <c r="AE33" s="191">
        <f t="shared" si="5"/>
        <v>550</v>
      </c>
      <c r="AF33" s="191">
        <f t="shared" si="5"/>
        <v>580</v>
      </c>
      <c r="AG33" s="191">
        <f t="shared" si="5"/>
        <v>580</v>
      </c>
      <c r="AH33" s="191">
        <f t="shared" si="5"/>
        <v>610</v>
      </c>
      <c r="AI33" s="191">
        <f t="shared" si="5"/>
        <v>620</v>
      </c>
    </row>
  </sheetData>
  <mergeCells count="4">
    <mergeCell ref="AL9:AN11"/>
    <mergeCell ref="AL16:AN18"/>
    <mergeCell ref="AL23:AN25"/>
    <mergeCell ref="AL30:AN32"/>
  </mergeCells>
  <drawing r:id="rId1"/>
</worksheet>
</file>